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0560" windowHeight="6150" activeTab="0"/>
  </bookViews>
  <sheets>
    <sheet name="2010_по_галузям (2)" sheetId="1" r:id="rId1"/>
    <sheet name="Лист1" sheetId="2" r:id="rId2"/>
    <sheet name="2010_по_галузям" sheetId="3" r:id="rId3"/>
  </sheets>
  <definedNames>
    <definedName name="_xlnm.Print_Titles" localSheetId="2">'2010_по_галузям'!$6:$7</definedName>
    <definedName name="_xlnm.Print_Titles" localSheetId="0">'2010_по_галузям (2)'!$9:$11</definedName>
  </definedNames>
  <calcPr fullCalcOnLoad="1"/>
</workbook>
</file>

<file path=xl/sharedStrings.xml><?xml version="1.0" encoding="utf-8"?>
<sst xmlns="http://schemas.openxmlformats.org/spreadsheetml/2006/main" count="574" uniqueCount="392">
  <si>
    <t>Нове будівництво добудови  до будівлі ЗОШ І-ІІІ ступенів № 30 для розміщення дошкільного навчального закладу, вул. Свердлова, 97 (ПР)</t>
  </si>
  <si>
    <t>Нове будівництво шахового клубу в парку відпочинку "Ковалівський"</t>
  </si>
  <si>
    <t>Капітальний ремонт ЗОШ І-ІІІ ступенів № 7                       ім. О.Пушкіна , вул. Генерала Шумілова, 30</t>
  </si>
  <si>
    <t>до рішення Кіровоградської міської ради</t>
  </si>
  <si>
    <t>за рахунок коштів бюджету розвитку</t>
  </si>
  <si>
    <t xml:space="preserve"> Перелік об'єктів, видатки на які у 2014 році будуть проводитись    </t>
  </si>
  <si>
    <t>29 січня 2014 року</t>
  </si>
  <si>
    <t>Код тимчасової класифіка-   ції видатків та кредитування місцевмх бюджетів</t>
  </si>
  <si>
    <t>Код типової класифіка-   ції видатків місцевих бюджетів</t>
  </si>
  <si>
    <t>Додаток 8</t>
  </si>
  <si>
    <t>Відсоток заверше-   ності будівни-   цтва об'єктів на майбутні роки</t>
  </si>
  <si>
    <t>Капітальний ремонт ДНЗ (ясла-садок) № 4 "Теремок", вул. Гоголя, 123</t>
  </si>
  <si>
    <t>№ 2748</t>
  </si>
  <si>
    <t>Капітальний ремонт КЗ "НВО "Загальноосвтній навчальний заклад І-ІІІ ступенів №1-дитячий юнацький центр "Перлинка", вул. Преображенська, 103</t>
  </si>
  <si>
    <t xml:space="preserve">Капітальний ремонт приміщення КЗ "Навчально-виховне об'єднання-"Спеціалізований загальноосвітній навчальний заклад І ступеня" Гармонія"-гімназія                        ім. Тараса Шевченка під розміщення "Народного музею історії звільнення Кіровоградщини від німецько-фашистських загарбників",                                              вул. В'ячеслава Чорновола, 15 </t>
  </si>
  <si>
    <t>Капітальний ремонт ЗОШ І-ІІ ступенів № 12,                        вул. 50 років Радянської Армії, 9</t>
  </si>
  <si>
    <t>Капітальний ремонт СЗОШ І-ІІІ ступенів № 14,                  вул. Жовтневої революції, 19</t>
  </si>
  <si>
    <t>Капітальний ремонт  КЗ "НВО "Школа козацько-лицарського виховання І-ІІ ступенів № 21 суспільно-гуманітарний ліцей - ДНЗ", вул. Берегова, 1</t>
  </si>
  <si>
    <t>Капітальний ремонт КЗ "Навчально-виховне об'єднання "ЗОШ  І-ІІІ ступенів № 24 –центр дитячої та юнацької творчості "Оберіг", вул. Гоголя, 125</t>
  </si>
  <si>
    <t>Капітальний ремонт КЗ "НВО "Загальноосвтній навчальний заклад І-ІІІ ступенів № 1-дитячий юнацький центр "Перлинка", вул. Таврійська, 29/32</t>
  </si>
  <si>
    <t>Капітальний ремонт КЗ "Навчально-виховний комплекс "Спеціалізований загальноосвітній навчальний заклад І-ІІІ ступенів № 26 – дошкільний навчальний заклад – дитячий юнацький центр "Зорецвіт", просп. Комуністичний, 21</t>
  </si>
  <si>
    <t>Капітальний ремонт будівлі ДНЗ (ясла-садок) № 17 "Орлятко" комбінованого типу, вул. Жовтневої революції, 8-а</t>
  </si>
  <si>
    <t>Капітальний ремонт ДНЗ (ясла-садок) № 22 компенсуючого типу "Оленка", вул. Комарова, 60</t>
  </si>
  <si>
    <t>Капітальний ремонт ДНЗ (ясла-садок) № 23 "Супутник", вул. Добровольського, 1</t>
  </si>
  <si>
    <t>Капітальний ремонт ДНЗ (ясла-садок) № 35 "Світлячок", вул. Повітрянофлотська, 101</t>
  </si>
  <si>
    <t>Капітальний ремонт ДНЗ (ясла-садок) № 37 "Ластівка" комбінованого типу, вул. Преображенська, 101</t>
  </si>
  <si>
    <t>Капітальний ремонт ДНЗ (ясла-садок) № 69 "Кристалик" комбінованого типу, с. Гірниче,                       Лінія 10-а, буд. 1</t>
  </si>
  <si>
    <t>Капітальний ремонт НВК "Кіровоградський колегіум-спеціалізований навчальний заклад І-ІІІ ступенів -                       ДНЗ- центр естетичного виховання",                                              вул. Тарковського, 25</t>
  </si>
  <si>
    <t>Капітальний ремонт  КЗ "Навчально-виховне об’єднання № 32 "Спеціалізована загальноосвітня школа І-ІІІ ступенів позашкільний центр "Школа мистецтв",  вул. Глінки, 1</t>
  </si>
  <si>
    <t>Капітальний ремонт ЗОШ І-ІІІ ступенів № 33 ,              вул. Микитенка, 35/21</t>
  </si>
  <si>
    <t xml:space="preserve">Капітальний ремонт палат для ветеранів ВВв у терапевтичному відділенні № 1 стаціонару № 1                      КЗ "Центральна міська лікарня", вул. Фортеця, 21  </t>
  </si>
  <si>
    <t>Капітальний ремонт дитячого інфекційного відділення стаціонару № 1 КЗ "Центральна міська лікарня                      м. Кіровограда", вул. Фортеця, 21 ( 1-й поверх)</t>
  </si>
  <si>
    <t>Капітальниий ремонт приміщень  для розміщення ветеранів ВВв у терапевтичному відділенні № 1 стаціонару № 2 КЗ "Центральна міська лікарня                      м. Кіровограда", вул. Дворцова, 45/35</t>
  </si>
  <si>
    <t>Капітальний ремонт системи теплопостачання              КЗ "Центральна міська лікарня  м. Кіровограда",                       по вул. Дворцова, 45/35</t>
  </si>
  <si>
    <t xml:space="preserve">Капітальний ремонт будівель господарчого призначення  пологового будинку № 1, вул. Олени Журливої,1 </t>
  </si>
  <si>
    <t>Капітальний ремонт електричних мереж пологового будинку № 2 ім. "Святої Анни", вул. Щорса, 1</t>
  </si>
  <si>
    <t>Капітальний ремонт системи киснепостачання корпусів № 1 та № 2 пологового будинку № 2 ім. "Святої Анни",                       вул. Щорса, 1</t>
  </si>
  <si>
    <t>Капітальний ремонт будівлі  КЗ " Поліклінічне об'єднання м. Кіровограда", вул. Габдрахманова, 5</t>
  </si>
  <si>
    <t>Дитячі будинки ( в т.ч. сімейного типу, прийомні сім'ї)</t>
  </si>
  <si>
    <t>Капітальний ремонт будівлі КЗ "Центр первинної медико-санітарної допомоги № 2 м. Кіровограда",                        вул. Космонавта Попова, 9-б</t>
  </si>
  <si>
    <t xml:space="preserve">Капітальний ремонт житлового будинку по                   вул. Академіка Корольова, 21 </t>
  </si>
  <si>
    <t xml:space="preserve">Капітальний ремонт бібліотеки - філії № 7 Кіровоградської міської централізованої бібліотечної системи, вул. Прирічна, 115 </t>
  </si>
  <si>
    <t>Капітальний ремонт бібліотеки - філії № 14 Кіровоградської міської централізованої бібліотечної системи, вул. Волинська, 3</t>
  </si>
  <si>
    <t>Капітальний ремонт будівлі музею Арсенія Тарковського, вул. Арсенія Тарковського, 23</t>
  </si>
  <si>
    <t>Капітальний ремонт Будинку культури Масляниківка, вул. Микитенка, 15</t>
  </si>
  <si>
    <t>Капітальний ремонт Кіровоградської дитячої школи мистецтв смт. Нове, вул. Металургів, 18</t>
  </si>
  <si>
    <t>Капітальний ремонт Кіровоградської музичної             школи № 3, вул. Академіка Корольова, 2</t>
  </si>
  <si>
    <t>Капітальний ремонт Кіровоградської музичної             школи № 4, с. Гірниче,  Лінія 1-а, буд. 3-а</t>
  </si>
  <si>
    <t>Капітальний ремонт Кіровоградської дитячої художньої школи ім. О.О.Осмьоркіна, просп. Винниченка, 1-а</t>
  </si>
  <si>
    <t>Нове будівництво житлових будинків по вул. Генерала Жадова ( поз. 36) за Програмою будівництва доступного житла у м. Кіровограді на 2011-2017 роки - інженерні мережі (ПР )</t>
  </si>
  <si>
    <t>Нове будівництво багатоквартирного житлового будинку по  вул. Генерала Жадова,  м. Кіровоград, 102 мікрорайон, позиція 28 (добудова)</t>
  </si>
  <si>
    <t>Нове будівництво водопроводу по вул.Карбишева, Червоногірській, Івана Богуна, Богдана Хмельницького, Зеленогірській</t>
  </si>
  <si>
    <t>Нове будівництво котельні КЗ "НВО "ЗОШ І-ІІІ ступенів №17 - центр естетичного виховання "Калинка", санаторного ДНЗ (ясла-садок )  ДНЗ № 65 "Лукомор'я" та ДНЗ ( ясла-садок) "Журавочка",                       вул. Комарова, 54</t>
  </si>
  <si>
    <t xml:space="preserve">Нове будівництво добудови їдальні та актового залу     КЗ “Навчально-виховний комплекс загальноосвітня школа І-ІІ ступенів № 34 – економіко-правовий ліцей “Сучасник” – дитячо-юнацький центр",                       просп. Комуністичний, 11   </t>
  </si>
  <si>
    <t>Нове будівництво теплових мереж від котельні                                    ЗОШ № 13 до будівлі "НВО" ЗОШ І-ІІІ ступенів № 13", ІІ корпус по вул. Бєляєва, 72 та ЗОШ І ступеня "Мрія" по вул. Бєляєва, 23</t>
  </si>
  <si>
    <t>Теплові мережі, смт. Нове, м. Кіровоград - реконструкція</t>
  </si>
  <si>
    <t xml:space="preserve">Нове будівництво котельні ДЮСШ № 2,                        вул. Курганна, 64, м. Кіровоград                    </t>
  </si>
  <si>
    <t>Реконструкція господарчого блоку пологового будинку по вул. Олени Журливої, 1 під  житловий будинок,                      м. Кіровоград</t>
  </si>
  <si>
    <t>Капітальний ремонт будівлі, вул. Дворцова, 9</t>
  </si>
  <si>
    <t>Капітальний ремонт Кіровоградської музичної школи     № 1 ім. Г.Г.Нейгауза І та ІІ корпус, вул. Дзержинсь-                     кого, 65</t>
  </si>
  <si>
    <t>Нове будівництво водопроводу по вул. Мелітополь-     ській (від будинку № 22 до будинку № 46)</t>
  </si>
  <si>
    <t xml:space="preserve">Нове будівництво зовнішнього водопроводу по 3-му Лелеківському провулку (від житлового будинку № 9 до № 1) </t>
  </si>
  <si>
    <t>Система теплопостачання смт. Нове,  (2-га черга)        м. Кіровоград - реконструкція</t>
  </si>
  <si>
    <t>Капітальний ремонт приміщення терапевтичного відділення № 2  "КЗ" Центральна міська лікарня                        м. Кіровограда"  стаціонар № 1 під відділення паліативного лікування,  вул. Фортеця, 21,                       м. Кіровоград</t>
  </si>
  <si>
    <t>Капітальний ремонт приміщення   міської стомато-      логічної поліклініки № 2, просп. Університетський, 29</t>
  </si>
  <si>
    <t>Нове будівництво зовнішнього  водопроводу по           вул. Червоногірській (від будинку № 22 до будинку                       № 37)</t>
  </si>
  <si>
    <t>Реконструкція приміщень по вул. Повітрянофлот-        ській, 67, корп. 1 під житловий будинок</t>
  </si>
  <si>
    <t>Реконструкція проїжджої частини вул. Орджонікідзе,    вул. Колгоспної між вулицями Київською та Братиславською</t>
  </si>
  <si>
    <t>Нове будівництво котельні для ДНЗ (ясла-садок) № 73 "Червона квіточка" та ДНЗ (ясла-садок) № 31 "Берізка", пров. Кінний, 3, м. Кіровоград, у т.ч.</t>
  </si>
  <si>
    <t>Капітальний ремонт другого блоку будівлі для розміщення КЗ "Центру соціальної реабілітації (денного перебування) дітей-інвалідів",                      вул. Бєляєва, 72, м. Кіровоград</t>
  </si>
  <si>
    <t>Нове будівництво котельні  ДНЗ № 72  "Гномик",         пров. Фортечний, 23-а,  м. Кіровоград, у т. ч.</t>
  </si>
  <si>
    <t>Заступник міського голови</t>
  </si>
  <si>
    <t>з  питань  діяльності виконавчих органів ради</t>
  </si>
  <si>
    <t>І. Василенко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</si>
  <si>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</si>
  <si>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Капітальний ремонт  КЗ "Дитячий будинок "Барвінок" ДНЗ № 1 компенсуючого типу", вул. Суворова, 1-к  </t>
  </si>
  <si>
    <t xml:space="preserve">Капітальний ремонт  КЗ "Дитячий будинок "Барвінок" ДНЗ № 1 компенсуючого типу", вул. Суворова, 1-к                        (теплосанація) </t>
  </si>
  <si>
    <t>Капітальний ремонт будівлі Кіровоградського міського музею музичної культури ім. К. Шимановського,                       вул. Гоголя, 42</t>
  </si>
  <si>
    <t>Реконструкція фасадів будівель та благоустрій по         вул. Дворцовій</t>
  </si>
  <si>
    <t>Капітальний ремонт 4-го поверху нежитлового будинку під розміщення міського архіву по                                      вул. Дзержинського, 47</t>
  </si>
  <si>
    <t>Капітальний ремонт гімназії нових технологій навчання, вул. Бєляєва, 1</t>
  </si>
  <si>
    <t>150122</t>
  </si>
  <si>
    <t>Інвестиційні проекти</t>
  </si>
  <si>
    <t>за рахунок субвенції з державного бюджету</t>
  </si>
  <si>
    <t>за рахунок міського бюджету</t>
  </si>
  <si>
    <t>Реконструкція нежитлової будівлі з надбудовою мансардного поверху  по вул. Медвєдєва, 11 (погашення кредиторської заборгованості)</t>
  </si>
  <si>
    <t>Бібліотеки</t>
  </si>
  <si>
    <t>110202</t>
  </si>
  <si>
    <t>Музеї і виставки</t>
  </si>
  <si>
    <t>Капітальний ремонт Кіровоградського міського художньо-меморіального музею О.О.Осмьоркіна,                        вул. Дворцова, 89</t>
  </si>
  <si>
    <t>110204</t>
  </si>
  <si>
    <t>Палаци і будинки культури, клуби та інші заклади</t>
  </si>
  <si>
    <t>110205</t>
  </si>
  <si>
    <t>Школи естетичного виховання дітей</t>
  </si>
  <si>
    <t>150000</t>
  </si>
  <si>
    <t>150101</t>
  </si>
  <si>
    <t>Капітальні вкладення</t>
  </si>
  <si>
    <t>Інші видатки</t>
  </si>
  <si>
    <t>250404</t>
  </si>
  <si>
    <t>Капітальний ремонт вбудованого приміщення,            вул. Шевченка, 16/1</t>
  </si>
  <si>
    <t>Реконструкція нежитлової будівлі з надбудовою мансардного поверху  по вул. Медвєдєва, 11</t>
  </si>
  <si>
    <t>Реконструкція центрального входу парку "Ковалівський"</t>
  </si>
  <si>
    <t>лист упр. Охор. Здор.11.10.13 №3521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</si>
  <si>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</si>
  <si>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</si>
  <si>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</si>
  <si>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</si>
  <si>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</si>
  <si>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</si>
  <si>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</si>
  <si>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</si>
  <si>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</si>
  <si>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</si>
  <si>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</si>
  <si>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</si>
  <si>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</si>
  <si>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</si>
  <si>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</si>
  <si>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</si>
  <si>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</si>
  <si>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</si>
  <si>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</si>
  <si>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</si>
  <si>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</si>
  <si>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</si>
  <si>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</si>
  <si>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</si>
  <si>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</si>
  <si>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</si>
  <si>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</si>
  <si>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</si>
  <si>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</si>
  <si>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</si>
  <si>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</si>
  <si>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</si>
  <si>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</si>
  <si>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</si>
  <si>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</si>
  <si>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</si>
  <si>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</si>
  <si>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</si>
  <si>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</si>
  <si>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</si>
  <si>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</si>
  <si>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</si>
  <si>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</si>
  <si>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</si>
  <si>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</si>
  <si>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</si>
  <si>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</si>
  <si>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</si>
  <si>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</si>
  <si>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</si>
  <si>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</si>
  <si>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</si>
  <si>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</si>
  <si>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</si>
  <si>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</si>
  <si>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</si>
  <si>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</si>
  <si>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</si>
  <si>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</si>
  <si>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</si>
  <si>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</si>
  <si>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</si>
  <si>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</si>
  <si>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</si>
  <si>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</si>
  <si>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</si>
  <si>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</si>
  <si>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</si>
  <si>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</si>
  <si>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</si>
  <si>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</si>
  <si>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</si>
  <si>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</si>
  <si>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</si>
  <si>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</si>
  <si>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</si>
  <si>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</si>
  <si>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</si>
  <si>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</si>
  <si>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</si>
  <si>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</si>
  <si>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</si>
  <si>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</si>
  <si>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</si>
  <si>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</si>
  <si>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</si>
  <si>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</si>
  <si>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</si>
  <si>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</si>
  <si>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</si>
  <si>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</si>
  <si>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</si>
  <si>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</si>
  <si>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</si>
  <si>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</si>
  <si>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</si>
  <si>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</si>
  <si>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</si>
  <si>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</si>
  <si>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</si>
  <si>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</si>
  <si>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</si>
  <si>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</si>
  <si>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</si>
  <si>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</si>
  <si>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</si>
  <si>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</si>
  <si>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</si>
  <si>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</si>
  <si>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</si>
  <si>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</si>
  <si>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</si>
  <si>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</si>
  <si>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</si>
  <si>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</si>
  <si>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</si>
  <si>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</si>
  <si>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</si>
  <si>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</si>
  <si>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</si>
  <si>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</si>
  <si>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</si>
  <si>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</si>
  <si>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</si>
  <si>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</si>
  <si>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</si>
  <si>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</si>
  <si>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</si>
  <si>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</si>
  <si>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</si>
  <si>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</si>
  <si>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</si>
  <si>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</si>
  <si>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центральної площі парку Ковалівський  (ПР)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</si>
  <si>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</si>
  <si>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</si>
  <si>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</si>
  <si>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</si>
  <si>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</si>
  <si>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</si>
  <si>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</si>
  <si>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</si>
  <si>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</si>
  <si>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</si>
  <si>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</si>
  <si>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</si>
  <si>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</si>
  <si>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</si>
  <si>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</si>
  <si>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</si>
  <si>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</si>
  <si>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</si>
  <si>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</si>
  <si>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</si>
  <si>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</si>
  <si>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</si>
  <si>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</si>
  <si>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</si>
  <si>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</si>
  <si>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</si>
  <si>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</si>
  <si>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</si>
  <si>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</si>
  <si>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</si>
  <si>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</si>
  <si>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</si>
  <si>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</si>
  <si>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</si>
  <si>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</si>
  <si>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</si>
  <si>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</si>
  <si>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</si>
  <si>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</si>
  <si>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</si>
  <si>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</si>
  <si>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</si>
  <si>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</si>
  <si>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</si>
  <si>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</si>
  <si>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</si>
  <si>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</si>
  <si>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</si>
  <si>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</si>
  <si>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</si>
  <si>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</si>
  <si>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</si>
  <si>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</si>
  <si>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</si>
  <si>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</si>
  <si>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</si>
  <si>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</si>
  <si>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</si>
  <si>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</si>
  <si>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</si>
  <si>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</si>
  <si>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</si>
  <si>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</si>
  <si>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</si>
  <si>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</si>
  <si>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>Капітальний ремонт покрівлі приміщення жіночої консультації, вул. Генерала Жадова, 23, корп. 2</t>
  </si>
  <si>
    <t>Утримання клубів підлітків за місцем проживання</t>
  </si>
  <si>
    <t>Капітальний ремонт огорожі парку Ковалівський</t>
  </si>
  <si>
    <t>Капітальний ремонт будівлі, вул. Калініна, 4</t>
  </si>
  <si>
    <t>звер .2.07.12 №2063 деп.Слівнов</t>
  </si>
  <si>
    <t>звер . 19.07.12 №2117 деп.Терзов</t>
  </si>
  <si>
    <t>лист СБУ 19.10.12 № 61/16/4095</t>
  </si>
  <si>
    <t>лист гол. Правл. 16.04.12 б/н</t>
  </si>
  <si>
    <t>клопот. Деп. Ксеніча</t>
  </si>
  <si>
    <t>зверн. Мешкан.</t>
  </si>
  <si>
    <t>звер. 23.06.11 № 828 депю. Шведов</t>
  </si>
  <si>
    <t>УКБ</t>
  </si>
  <si>
    <t>перехід. Об''єкт УКБ</t>
  </si>
  <si>
    <t>Капітальний ремонт  зовнішньої каналізаційної мережі  КЗ ЛШМД, вул. Короленка, 56</t>
  </si>
  <si>
    <t>лист управ. культ. 11.10.13 № 01-23/674</t>
  </si>
  <si>
    <t>лист упр.освіти 15.10.13 № 3320/2-01-09</t>
  </si>
  <si>
    <t>лист 10.10.13 №1330</t>
  </si>
  <si>
    <t>лист відділу спорту 15.10.13 № 992/01-18</t>
  </si>
  <si>
    <t>Капітальний ремонт пам'ятника "Скорботна Батьківщина-мати" (Фортечні вали )</t>
  </si>
  <si>
    <t>лист упр.освіти 15.10.13 № 3320/2-01-09, деп.зв. Онул 4.05.11 №14</t>
  </si>
  <si>
    <t>деп.звер. Кролевця №95/06-13 від 04.06.13</t>
  </si>
  <si>
    <t>Капітальний ремонт Будинку дитячої та юнацької творчості, вул. Добровольського, 22</t>
  </si>
  <si>
    <t>деп. Звер. Краснокутського № 1987 17.05.13</t>
  </si>
  <si>
    <t>д/зв № 251 11.06.13</t>
  </si>
  <si>
    <t>звер . 26.10.11 №1256 деп.Гребенчук, мешкан мкр 27.08.12 № кол 9198, нардеп Укр. Ветвицький 31.08.12 №688/Кир., Кур'ян № 98 11.02.13</t>
  </si>
  <si>
    <t xml:space="preserve">лист упр.освіти 15.10.13 № 3320/2-01-09, </t>
  </si>
  <si>
    <t>Капітальний ремонт будівлі з облаштуванням пандуса поліклінічного відділення КЗ "Центральна міська лікарня м. Кіровограда", вул. Кропивницького, 22</t>
  </si>
  <si>
    <t>Капітальний ремонт бібліотеки - філії № 15 Кіровоградської міської централізованої бібліотечної системи , с. Гірниче, Лінія 10-а, буд. 52</t>
  </si>
  <si>
    <t>Кролевец №97 17.06.13</t>
  </si>
  <si>
    <t>Інформатизація управління</t>
  </si>
  <si>
    <t>Капітальний ремонт будівлі Кіровоградського міського літературно-меморіального музею І.К.Карпенка-Карого, вул. Тобілевича, 16</t>
  </si>
  <si>
    <t>Капітальний ремонт ДНЗ (ясла-садок) № 72 "Гномик", пров. Фортечний, 23-а</t>
  </si>
  <si>
    <t>лист ДНЗ №01-08/172 від 08.11.13</t>
  </si>
  <si>
    <t>деп.зв. Дрига № 266 18.11.13</t>
  </si>
  <si>
    <t>Капітальний ремонт басейну КЗ "НВО"ЗОШ І-ІІІ ступенів № 31 з гімназійними класами, центр дитячої та юнацької творчості "Сузір'я", вул. Попова, 11-а</t>
  </si>
  <si>
    <t>Василенко</t>
  </si>
  <si>
    <t>Капітальний ремонт будівлі під розміщення Центру обліку та тимчасового перебування бездомних осіб, просп. 40 років Перемоги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</si>
  <si>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</si>
  <si>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</si>
  <si>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</si>
  <si>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</si>
  <si>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</si>
  <si>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070101</t>
  </si>
  <si>
    <t>Дошкільні заклади освіти</t>
  </si>
  <si>
    <t>Капітальний ремонт ДНЗ  (ясла -садок) № 19 "Дзвінок", вул. 40 років Перемоги, 2</t>
  </si>
  <si>
    <t>Капітальний ремонт ДНЗ  (ясла -садок) № 21 "Струмочок", вул. Декабристів, 14</t>
  </si>
  <si>
    <t>070201</t>
  </si>
  <si>
    <t>Загальноосвітні школи ( в т.ч. школа-дитячий-садок, інтернат при школі), спеціалізовані школи, ліцеї, гімназії, колегіуми</t>
  </si>
  <si>
    <t>Капітальний ремонт будівлі ЗОШ І-ІІІ ступенів № 3,          вул. Авіаційна, 64</t>
  </si>
  <si>
    <t xml:space="preserve">Капітальний ремонт СЗОШ І-ІІІ ступенів № 6,                      вул. Тимірязєва, 63 </t>
  </si>
  <si>
    <t>Капітальний ремонт СЗОШ І-ІІІ ступенів № 6,                   вул. Дзержинського, 90/40</t>
  </si>
  <si>
    <t>Капітальний ремонт  ЗОШ  І-ІІІ ступенів  № 22,                 с. Гірниче, Лінія 6-а, буд. 30</t>
  </si>
  <si>
    <t>Капітальний ремонт  ЗОШ І ступеня "Мрія",                      вул. Бєляєва, 23</t>
  </si>
  <si>
    <t>070303</t>
  </si>
  <si>
    <t>070304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</si>
  <si>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</si>
  <si>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>Капітальний ремонт КЗ "НВО "Спеціальна загальноосвітня школа-дитячий садок для дітей з вадами слуху", вул.Куроп'ятникова, 19</t>
  </si>
  <si>
    <t>070401</t>
  </si>
  <si>
    <t>Позашкільні заклади освіти, заходи із позашкільної роботи з дітьми</t>
  </si>
  <si>
    <t>080000</t>
  </si>
  <si>
    <t>080101</t>
  </si>
  <si>
    <t>Лікарні</t>
  </si>
  <si>
    <t>080300</t>
  </si>
  <si>
    <t>080203</t>
  </si>
  <si>
    <t>Перинатальні центри, пологові будинки</t>
  </si>
  <si>
    <t>Поліклініки і амбулаторії (крім спеціалізованих поліклінік та загальних і спеціалізованих стоматологічних поліклінік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</si>
  <si>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</si>
  <si>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</si>
  <si>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</si>
  <si>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</si>
  <si>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</si>
  <si>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</si>
  <si>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091105</t>
  </si>
  <si>
    <t>Капітальний ремонт приіщення дитячо-юнацького клубу "Моноліт", пров. Тіннистий, 5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</si>
  <si>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</si>
  <si>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</si>
  <si>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</si>
  <si>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</si>
  <si>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Капітальний ремонт  житлового будинку ,                   просп. Правди, 8, корп. 6</t>
  </si>
  <si>
    <t>Капітальний ремонт житлового будинку,                        вул. Пожарського, 5</t>
  </si>
  <si>
    <t>100203</t>
  </si>
  <si>
    <t>Благоустрій міста</t>
  </si>
  <si>
    <t>110000</t>
  </si>
  <si>
    <t>Культура і мистецтво</t>
  </si>
  <si>
    <t>110201</t>
  </si>
  <si>
    <t>Нове будівництво госппобутової каналізації від будівель по вулицях Лесі Українки, Дарвіна,  Кільцевій</t>
  </si>
  <si>
    <t xml:space="preserve">Нове будівництво підвідного газопроводу Східного масиву смт. Нове, м. Кіровоград  </t>
  </si>
  <si>
    <t>Нове будівництво зовнішнього  водопроводу по                   вул. Вербицького (ПР)</t>
  </si>
  <si>
    <t xml:space="preserve">Нове будівництво притулку тимчасового утримання безпритульних тварин   по вул. Генерала Родимцева у м. Кіровограді 
</t>
  </si>
  <si>
    <t>Нове будівництво газопроводу по вул. Покровській та пров. Покровському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</si>
</sst>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29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175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5" fontId="0" fillId="0" borderId="5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5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75" fontId="0" fillId="2" borderId="6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15" fillId="0" borderId="1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4" fillId="0" borderId="6" xfId="0" applyNumberFormat="1" applyFont="1" applyFill="1" applyBorder="1" applyAlignment="1">
      <alignment vertical="center" wrapText="1"/>
    </xf>
    <xf numFmtId="175" fontId="7" fillId="0" borderId="6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75" fontId="4" fillId="0" borderId="1" xfId="0" applyNumberFormat="1" applyFont="1" applyFill="1" applyBorder="1" applyAlignment="1">
      <alignment vertical="center" wrapText="1"/>
    </xf>
    <xf numFmtId="175" fontId="4" fillId="2" borderId="6" xfId="0" applyNumberFormat="1" applyFont="1" applyFill="1" applyBorder="1" applyAlignment="1">
      <alignment vertical="center" wrapText="1"/>
    </xf>
    <xf numFmtId="175" fontId="0" fillId="0" borderId="1" xfId="0" applyNumberFormat="1" applyBorder="1" applyAlignment="1">
      <alignment horizontal="center" vertical="center"/>
    </xf>
    <xf numFmtId="175" fontId="0" fillId="2" borderId="10" xfId="0" applyNumberFormat="1" applyFont="1" applyFill="1" applyBorder="1" applyAlignment="1">
      <alignment vertical="center" wrapText="1"/>
    </xf>
    <xf numFmtId="175" fontId="0" fillId="0" borderId="11" xfId="0" applyNumberFormat="1" applyFill="1" applyBorder="1" applyAlignment="1">
      <alignment vertical="center" wrapText="1"/>
    </xf>
    <xf numFmtId="175" fontId="0" fillId="0" borderId="0" xfId="0" applyNumberFormat="1" applyBorder="1" applyAlignment="1">
      <alignment vertical="center"/>
    </xf>
    <xf numFmtId="175" fontId="14" fillId="0" borderId="12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15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0" fillId="0" borderId="6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5" fontId="0" fillId="0" borderId="13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0" fillId="0" borderId="1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175" fontId="20" fillId="0" borderId="1" xfId="0" applyNumberFormat="1" applyFont="1" applyFill="1" applyBorder="1" applyAlignment="1">
      <alignment vertical="center" wrapText="1"/>
    </xf>
    <xf numFmtId="175" fontId="20" fillId="0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5" fontId="19" fillId="2" borderId="1" xfId="0" applyNumberFormat="1" applyFont="1" applyFill="1" applyBorder="1" applyAlignment="1">
      <alignment horizontal="right" vertical="center" wrapText="1"/>
    </xf>
    <xf numFmtId="175" fontId="19" fillId="2" borderId="1" xfId="0" applyNumberFormat="1" applyFont="1" applyFill="1" applyBorder="1" applyAlignment="1">
      <alignment vertical="center" wrapText="1"/>
    </xf>
    <xf numFmtId="175" fontId="19" fillId="2" borderId="6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75" fontId="4" fillId="3" borderId="1" xfId="0" applyNumberFormat="1" applyFont="1" applyFill="1" applyBorder="1" applyAlignment="1">
      <alignment vertical="center" wrapText="1"/>
    </xf>
    <xf numFmtId="175" fontId="4" fillId="3" borderId="1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175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75" fontId="0" fillId="3" borderId="6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75" fontId="0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175" fontId="0" fillId="3" borderId="6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5" fontId="2" fillId="3" borderId="6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4" xfId="0" applyFont="1" applyFill="1" applyBorder="1" applyAlignment="1">
      <alignment horizontal="left" vertical="top" wrapText="1"/>
    </xf>
    <xf numFmtId="9" fontId="0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75" fontId="2" fillId="0" borderId="6" xfId="0" applyNumberFormat="1" applyFont="1" applyFill="1" applyBorder="1" applyAlignment="1">
      <alignment vertical="center" wrapText="1"/>
    </xf>
    <xf numFmtId="175" fontId="11" fillId="3" borderId="1" xfId="0" applyNumberFormat="1" applyFont="1" applyFill="1" applyBorder="1" applyAlignment="1">
      <alignment vertical="center" wrapText="1"/>
    </xf>
    <xf numFmtId="175" fontId="11" fillId="0" borderId="6" xfId="0" applyNumberFormat="1" applyFont="1" applyFill="1" applyBorder="1" applyAlignment="1">
      <alignment vertical="center" wrapText="1"/>
    </xf>
    <xf numFmtId="175" fontId="2" fillId="2" borderId="6" xfId="0" applyNumberFormat="1" applyFont="1" applyFill="1" applyBorder="1" applyAlignment="1">
      <alignment vertical="center" wrapText="1"/>
    </xf>
    <xf numFmtId="175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5" fontId="2" fillId="0" borderId="5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5" fontId="2" fillId="0" borderId="1" xfId="0" applyNumberFormat="1" applyFont="1" applyFill="1" applyBorder="1" applyAlignment="1">
      <alignment vertical="center" wrapText="1"/>
    </xf>
    <xf numFmtId="175" fontId="2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5" fontId="14" fillId="2" borderId="12" xfId="0" applyNumberFormat="1" applyFont="1" applyFill="1" applyBorder="1" applyAlignment="1">
      <alignment vertical="center" wrapText="1"/>
    </xf>
    <xf numFmtId="175" fontId="14" fillId="2" borderId="1" xfId="0" applyNumberFormat="1" applyFont="1" applyFill="1" applyBorder="1" applyAlignment="1">
      <alignment vertical="center" wrapText="1"/>
    </xf>
    <xf numFmtId="175" fontId="14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14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vertical="center" wrapText="1"/>
    </xf>
    <xf numFmtId="175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75" fontId="0" fillId="2" borderId="17" xfId="0" applyNumberFormat="1" applyFont="1" applyFill="1" applyBorder="1" applyAlignment="1">
      <alignment vertical="center" wrapText="1"/>
    </xf>
    <xf numFmtId="182" fontId="0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75" fontId="4" fillId="4" borderId="1" xfId="0" applyNumberFormat="1" applyFont="1" applyFill="1" applyBorder="1" applyAlignment="1">
      <alignment vertical="center" wrapText="1"/>
    </xf>
    <xf numFmtId="175" fontId="4" fillId="4" borderId="6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7" fillId="5" borderId="12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75" fontId="7" fillId="5" borderId="1" xfId="0" applyNumberFormat="1" applyFont="1" applyFill="1" applyBorder="1" applyAlignment="1">
      <alignment vertical="center" wrapText="1"/>
    </xf>
    <xf numFmtId="175" fontId="16" fillId="5" borderId="10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75" fontId="0" fillId="5" borderId="0" xfId="0" applyNumberForma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 wrapText="1"/>
    </xf>
    <xf numFmtId="175" fontId="4" fillId="5" borderId="12" xfId="0" applyNumberFormat="1" applyFont="1" applyFill="1" applyBorder="1" applyAlignment="1">
      <alignment vertical="center" wrapText="1"/>
    </xf>
    <xf numFmtId="175" fontId="4" fillId="5" borderId="1" xfId="0" applyNumberFormat="1" applyFont="1" applyFill="1" applyBorder="1" applyAlignment="1">
      <alignment vertical="center" wrapText="1"/>
    </xf>
    <xf numFmtId="175" fontId="4" fillId="5" borderId="10" xfId="0" applyNumberFormat="1" applyFont="1" applyFill="1" applyBorder="1" applyAlignment="1">
      <alignment vertical="center" wrapText="1"/>
    </xf>
    <xf numFmtId="175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75" fontId="4" fillId="5" borderId="6" xfId="0" applyNumberFormat="1" applyFont="1" applyFill="1" applyBorder="1" applyAlignment="1">
      <alignment vertical="center" wrapText="1"/>
    </xf>
    <xf numFmtId="175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75" fontId="2" fillId="0" borderId="6" xfId="0" applyNumberFormat="1" applyFont="1" applyFill="1" applyBorder="1" applyAlignment="1">
      <alignment horizontal="right" vertical="center" wrapText="1"/>
    </xf>
    <xf numFmtId="175" fontId="11" fillId="3" borderId="1" xfId="0" applyNumberFormat="1" applyFont="1" applyFill="1" applyBorder="1" applyAlignment="1">
      <alignment horizontal="right" vertical="center" wrapText="1"/>
    </xf>
    <xf numFmtId="175" fontId="11" fillId="0" borderId="6" xfId="0" applyNumberFormat="1" applyFont="1" applyFill="1" applyBorder="1" applyAlignment="1">
      <alignment horizontal="right" vertical="center" wrapText="1"/>
    </xf>
    <xf numFmtId="175" fontId="19" fillId="3" borderId="1" xfId="0" applyNumberFormat="1" applyFont="1" applyFill="1" applyBorder="1" applyAlignment="1">
      <alignment horizontal="right" vertical="center" wrapText="1"/>
    </xf>
    <xf numFmtId="175" fontId="19" fillId="0" borderId="6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5" fontId="0" fillId="2" borderId="6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182" fontId="0" fillId="2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175" fontId="16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2" borderId="6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175" fontId="0" fillId="2" borderId="6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175" fontId="0" fillId="2" borderId="10" xfId="0" applyNumberFormat="1" applyFont="1" applyFill="1" applyBorder="1" applyAlignment="1">
      <alignment vertical="center" wrapText="1"/>
    </xf>
    <xf numFmtId="175" fontId="0" fillId="2" borderId="0" xfId="0" applyNumberFormat="1" applyFill="1" applyAlignment="1">
      <alignment vertical="center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9" fontId="0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center" wrapText="1"/>
    </xf>
    <xf numFmtId="175" fontId="0" fillId="2" borderId="1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175" fontId="8" fillId="2" borderId="6" xfId="0" applyNumberFormat="1" applyFont="1" applyFill="1" applyBorder="1" applyAlignment="1">
      <alignment vertical="center" wrapText="1"/>
    </xf>
    <xf numFmtId="175" fontId="8" fillId="0" borderId="5" xfId="0" applyNumberFormat="1" applyFont="1" applyFill="1" applyBorder="1" applyAlignment="1">
      <alignment vertical="center" wrapText="1"/>
    </xf>
    <xf numFmtId="175" fontId="23" fillId="0" borderId="10" xfId="0" applyNumberFormat="1" applyFont="1" applyFill="1" applyBorder="1" applyAlignment="1">
      <alignment vertical="center" wrapText="1"/>
    </xf>
    <xf numFmtId="175" fontId="24" fillId="2" borderId="6" xfId="0" applyNumberFormat="1" applyFont="1" applyFill="1" applyBorder="1" applyAlignment="1">
      <alignment vertical="center" wrapText="1"/>
    </xf>
    <xf numFmtId="175" fontId="24" fillId="2" borderId="10" xfId="0" applyNumberFormat="1" applyFont="1" applyFill="1" applyBorder="1" applyAlignment="1">
      <alignment vertical="center" wrapText="1"/>
    </xf>
    <xf numFmtId="175" fontId="23" fillId="2" borderId="10" xfId="0" applyNumberFormat="1" applyFont="1" applyFill="1" applyBorder="1" applyAlignment="1">
      <alignment vertical="center" wrapText="1"/>
    </xf>
    <xf numFmtId="175" fontId="23" fillId="2" borderId="6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5" fontId="0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175" fontId="0" fillId="2" borderId="0" xfId="0" applyNumberFormat="1" applyFill="1" applyBorder="1" applyAlignment="1">
      <alignment vertical="center"/>
    </xf>
    <xf numFmtId="175" fontId="0" fillId="2" borderId="10" xfId="0" applyNumberFormat="1" applyFont="1" applyFill="1" applyBorder="1" applyAlignment="1">
      <alignment vertical="center" wrapText="1"/>
    </xf>
    <xf numFmtId="175" fontId="8" fillId="2" borderId="10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5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5" fontId="1" fillId="2" borderId="10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5" fontId="0" fillId="2" borderId="4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5" fontId="1" fillId="0" borderId="1" xfId="0" applyNumberFormat="1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75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5" fontId="1" fillId="2" borderId="6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left" vertical="center" wrapText="1"/>
    </xf>
    <xf numFmtId="175" fontId="1" fillId="2" borderId="6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75" fontId="1" fillId="2" borderId="12" xfId="0" applyNumberFormat="1" applyFont="1" applyFill="1" applyBorder="1" applyAlignment="1">
      <alignment vertical="center" wrapText="1"/>
    </xf>
    <xf numFmtId="175" fontId="1" fillId="2" borderId="1" xfId="0" applyNumberFormat="1" applyFont="1" applyFill="1" applyBorder="1" applyAlignment="1">
      <alignment vertical="center" wrapText="1"/>
    </xf>
    <xf numFmtId="175" fontId="1" fillId="2" borderId="10" xfId="0" applyNumberFormat="1" applyFont="1" applyFill="1" applyBorder="1" applyAlignment="1">
      <alignment vertical="center" wrapText="1"/>
    </xf>
    <xf numFmtId="175" fontId="1" fillId="2" borderId="6" xfId="0" applyNumberFormat="1" applyFont="1" applyFill="1" applyBorder="1" applyAlignment="1">
      <alignment vertical="center" wrapText="1"/>
    </xf>
    <xf numFmtId="175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5" fontId="0" fillId="2" borderId="10" xfId="0" applyNumberFormat="1" applyFont="1" applyFill="1" applyBorder="1" applyAlignment="1">
      <alignment vertical="center" wrapText="1"/>
    </xf>
    <xf numFmtId="175" fontId="0" fillId="2" borderId="12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5" fontId="2" fillId="2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182" fontId="0" fillId="2" borderId="0" xfId="0" applyNumberFormat="1" applyFont="1" applyFill="1" applyBorder="1" applyAlignment="1">
      <alignment vertical="center" wrapText="1"/>
    </xf>
    <xf numFmtId="175" fontId="8" fillId="2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top" wrapText="1"/>
    </xf>
    <xf numFmtId="175" fontId="19" fillId="2" borderId="1" xfId="0" applyNumberFormat="1" applyFont="1" applyFill="1" applyBorder="1" applyAlignment="1">
      <alignment horizontal="right" vertical="center" wrapText="1"/>
    </xf>
    <xf numFmtId="175" fontId="19" fillId="2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175" fontId="7" fillId="2" borderId="10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75" fontId="3" fillId="2" borderId="1" xfId="0" applyNumberFormat="1" applyFont="1" applyFill="1" applyBorder="1" applyAlignment="1">
      <alignment vertical="center" wrapText="1"/>
    </xf>
    <xf numFmtId="175" fontId="3" fillId="2" borderId="10" xfId="0" applyNumberFormat="1" applyFont="1" applyFill="1" applyBorder="1" applyAlignment="1">
      <alignment vertical="center" wrapText="1"/>
    </xf>
    <xf numFmtId="175" fontId="26" fillId="2" borderId="1" xfId="0" applyNumberFormat="1" applyFont="1" applyFill="1" applyBorder="1" applyAlignment="1">
      <alignment horizontal="right" vertical="center" wrapText="1"/>
    </xf>
    <xf numFmtId="175" fontId="26" fillId="2" borderId="1" xfId="0" applyNumberFormat="1" applyFont="1" applyFill="1" applyBorder="1" applyAlignment="1">
      <alignment vertical="center" wrapText="1"/>
    </xf>
    <xf numFmtId="175" fontId="26" fillId="2" borderId="6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top" wrapText="1"/>
    </xf>
    <xf numFmtId="175" fontId="3" fillId="2" borderId="6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175" fontId="1" fillId="2" borderId="12" xfId="0" applyNumberFormat="1" applyFont="1" applyFill="1" applyBorder="1" applyAlignment="1">
      <alignment vertical="center" wrapText="1"/>
    </xf>
    <xf numFmtId="175" fontId="22" fillId="2" borderId="10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75" fontId="0" fillId="2" borderId="13" xfId="0" applyNumberForma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175" fontId="0" fillId="2" borderId="0" xfId="0" applyNumberFormat="1" applyFill="1" applyBorder="1" applyAlignment="1">
      <alignment vertical="center" wrapText="1"/>
    </xf>
    <xf numFmtId="175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left" vertical="center" wrapText="1"/>
    </xf>
    <xf numFmtId="49" fontId="12" fillId="2" borderId="2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 wrapTex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25" fillId="2" borderId="12" xfId="0" applyNumberFormat="1" applyFont="1" applyFill="1" applyBorder="1" applyAlignment="1">
      <alignment horizontal="left" vertical="center" wrapText="1"/>
    </xf>
    <xf numFmtId="49" fontId="25" fillId="2" borderId="20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20" xfId="0" applyNumberFormat="1" applyFont="1" applyFill="1" applyBorder="1" applyAlignment="1">
      <alignment horizontal="left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20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8" fillId="2" borderId="20" xfId="0" applyFont="1" applyFill="1" applyBorder="1" applyAlignment="1">
      <alignment horizontal="left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20" xfId="0" applyNumberFormat="1" applyFont="1" applyFill="1" applyBorder="1" applyAlignment="1">
      <alignment horizontal="left" vertical="top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7" fillId="2" borderId="20" xfId="0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showZeros="0" tabSelected="1" zoomScale="85" zoomScaleNormal="85" zoomScaleSheetLayoutView="100" workbookViewId="0" topLeftCell="A12">
      <selection activeCell="I13" sqref="I13"/>
    </sheetView>
  </sheetViews>
  <sheetFormatPr defaultColWidth="9.00390625" defaultRowHeight="15.75"/>
  <cols>
    <col min="1" max="1" width="8.5039062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4.25390625" style="7" customWidth="1"/>
    <col min="6" max="6" width="0.37109375" style="7" hidden="1" customWidth="1"/>
    <col min="7" max="7" width="8.25390625" style="7" customWidth="1"/>
    <col min="8" max="8" width="14.50390625" style="7" customWidth="1"/>
    <col min="9" max="9" width="15.37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7:10" ht="15.75" customHeight="1">
      <c r="G1" s="356" t="s">
        <v>300</v>
      </c>
      <c r="H1" s="356"/>
      <c r="I1" s="356"/>
      <c r="J1" s="356"/>
    </row>
    <row r="2" spans="7:10" ht="15.75" customHeight="1">
      <c r="G2" s="357" t="s">
        <v>9</v>
      </c>
      <c r="H2" s="357"/>
      <c r="I2" s="357"/>
      <c r="J2" s="321"/>
    </row>
    <row r="3" spans="7:10" ht="23.25" customHeight="1">
      <c r="G3" s="357" t="s">
        <v>3</v>
      </c>
      <c r="H3" s="357"/>
      <c r="I3" s="357"/>
      <c r="J3" s="321"/>
    </row>
    <row r="4" spans="7:10" ht="19.5" customHeight="1">
      <c r="G4" s="357" t="s">
        <v>6</v>
      </c>
      <c r="H4" s="357"/>
      <c r="I4" s="357"/>
      <c r="J4" s="321"/>
    </row>
    <row r="5" spans="7:10" ht="38.25" customHeight="1">
      <c r="G5" s="411" t="s">
        <v>12</v>
      </c>
      <c r="H5" s="411"/>
      <c r="I5" s="411"/>
      <c r="J5" s="321"/>
    </row>
    <row r="6" spans="1:10" ht="24.75" customHeight="1">
      <c r="A6" s="413" t="s">
        <v>5</v>
      </c>
      <c r="B6" s="413"/>
      <c r="C6" s="413"/>
      <c r="D6" s="413"/>
      <c r="E6" s="413"/>
      <c r="F6" s="413"/>
      <c r="G6" s="413"/>
      <c r="H6" s="413"/>
      <c r="I6" s="413"/>
      <c r="J6" s="413"/>
    </row>
    <row r="7" spans="2:10" ht="17.25" customHeight="1">
      <c r="B7" s="413" t="s">
        <v>4</v>
      </c>
      <c r="C7" s="413"/>
      <c r="D7" s="413"/>
      <c r="E7" s="413"/>
      <c r="F7" s="413"/>
      <c r="G7" s="413"/>
      <c r="H7" s="413"/>
      <c r="I7" s="413"/>
      <c r="J7" s="346"/>
    </row>
    <row r="8" spans="1:11" ht="16.5" thickBot="1">
      <c r="A8" s="44"/>
      <c r="B8" s="51"/>
      <c r="C8" s="51"/>
      <c r="D8" s="51"/>
      <c r="E8" s="44"/>
      <c r="F8" s="44"/>
      <c r="G8" s="44"/>
      <c r="H8" s="44"/>
      <c r="I8" s="44"/>
      <c r="J8" s="306" t="s">
        <v>174</v>
      </c>
      <c r="K8" s="44"/>
    </row>
    <row r="9" spans="1:10" s="44" customFormat="1" ht="90.75" customHeight="1" thickBot="1">
      <c r="A9" s="315" t="s">
        <v>8</v>
      </c>
      <c r="B9" s="328" t="s">
        <v>185</v>
      </c>
      <c r="C9" s="401" t="s">
        <v>184</v>
      </c>
      <c r="D9" s="402"/>
      <c r="E9" s="395" t="s">
        <v>340</v>
      </c>
      <c r="F9" s="347"/>
      <c r="G9" s="401" t="s">
        <v>10</v>
      </c>
      <c r="H9" s="395" t="s">
        <v>341</v>
      </c>
      <c r="I9" s="398" t="s">
        <v>176</v>
      </c>
      <c r="J9" s="316"/>
    </row>
    <row r="10" spans="1:10" s="8" customFormat="1" ht="32.25" customHeight="1">
      <c r="A10" s="395" t="s">
        <v>7</v>
      </c>
      <c r="B10" s="395" t="s">
        <v>339</v>
      </c>
      <c r="C10" s="403"/>
      <c r="D10" s="404"/>
      <c r="E10" s="396"/>
      <c r="F10" s="407" t="s">
        <v>186</v>
      </c>
      <c r="G10" s="415"/>
      <c r="H10" s="396"/>
      <c r="I10" s="399"/>
      <c r="J10" s="402" t="s">
        <v>301</v>
      </c>
    </row>
    <row r="11" spans="1:10" s="8" customFormat="1" ht="100.5" customHeight="1">
      <c r="A11" s="397"/>
      <c r="B11" s="397"/>
      <c r="C11" s="405"/>
      <c r="D11" s="406"/>
      <c r="E11" s="397"/>
      <c r="F11" s="408"/>
      <c r="G11" s="416"/>
      <c r="H11" s="397"/>
      <c r="I11" s="400"/>
      <c r="J11" s="414"/>
    </row>
    <row r="12" spans="1:11" ht="28.5">
      <c r="A12" s="11">
        <v>47</v>
      </c>
      <c r="B12" s="327" t="s">
        <v>145</v>
      </c>
      <c r="C12" s="30"/>
      <c r="D12" s="30"/>
      <c r="E12" s="304">
        <f>E13+E52+E71+E74+E83+E101+E146</f>
        <v>92303826</v>
      </c>
      <c r="F12" s="305"/>
      <c r="G12" s="305"/>
      <c r="H12" s="304">
        <f>H13+H52+H71+H74+H83+H101+H146</f>
        <v>85802437</v>
      </c>
      <c r="I12" s="304">
        <f>I13+I52+I71+I74+I83+I101+I146</f>
        <v>33407100</v>
      </c>
      <c r="J12" s="256"/>
      <c r="K12" s="7" t="s">
        <v>300</v>
      </c>
    </row>
    <row r="13" spans="1:10" s="235" customFormat="1" ht="30" customHeight="1">
      <c r="A13" s="275" t="s">
        <v>342</v>
      </c>
      <c r="B13" s="276" t="s">
        <v>156</v>
      </c>
      <c r="C13" s="276" t="s">
        <v>343</v>
      </c>
      <c r="D13" s="276" t="s">
        <v>300</v>
      </c>
      <c r="E13" s="281">
        <f>E14+E25+E45+E48+E50</f>
        <v>6614793</v>
      </c>
      <c r="F13" s="282"/>
      <c r="G13" s="282"/>
      <c r="H13" s="281">
        <f>H14+H25+H45+H48+H50</f>
        <v>5818835</v>
      </c>
      <c r="I13" s="283">
        <f>I14+I25+I45+I48+I50</f>
        <v>5416700</v>
      </c>
      <c r="J13" s="271"/>
    </row>
    <row r="14" spans="1:10" s="236" customFormat="1" ht="27.75" customHeight="1">
      <c r="A14" s="277" t="s">
        <v>344</v>
      </c>
      <c r="B14" s="371" t="s">
        <v>345</v>
      </c>
      <c r="C14" s="372"/>
      <c r="D14" s="309"/>
      <c r="E14" s="329">
        <f>SUM(E15:E24)</f>
        <v>1553460</v>
      </c>
      <c r="F14" s="329">
        <f>SUM(F16:F49)</f>
        <v>150000</v>
      </c>
      <c r="G14" s="329"/>
      <c r="H14" s="329">
        <f>SUM(H15:H24)</f>
        <v>1384105</v>
      </c>
      <c r="I14" s="330">
        <f>SUM(I15:I24)</f>
        <v>1250000</v>
      </c>
      <c r="J14" s="259" t="s">
        <v>300</v>
      </c>
    </row>
    <row r="15" spans="1:10" s="236" customFormat="1" ht="27.75" customHeight="1">
      <c r="A15" s="277"/>
      <c r="B15" s="391" t="s">
        <v>11</v>
      </c>
      <c r="C15" s="392"/>
      <c r="D15" s="309"/>
      <c r="E15" s="310">
        <v>347508</v>
      </c>
      <c r="F15" s="310"/>
      <c r="G15" s="310">
        <v>33</v>
      </c>
      <c r="H15" s="310">
        <v>234105</v>
      </c>
      <c r="I15" s="310">
        <v>100000</v>
      </c>
      <c r="J15" s="259"/>
    </row>
    <row r="16" spans="1:10" ht="49.5" customHeight="1">
      <c r="A16" s="284" t="s">
        <v>300</v>
      </c>
      <c r="B16" s="363" t="s">
        <v>21</v>
      </c>
      <c r="C16" s="364"/>
      <c r="D16" s="262"/>
      <c r="E16" s="219">
        <v>150000</v>
      </c>
      <c r="F16" s="220"/>
      <c r="G16" s="220"/>
      <c r="H16" s="219">
        <v>150000</v>
      </c>
      <c r="I16" s="219">
        <v>150000</v>
      </c>
      <c r="J16" s="255" t="s">
        <v>317</v>
      </c>
    </row>
    <row r="17" spans="1:10" ht="36.75" customHeight="1">
      <c r="A17" s="284" t="s">
        <v>300</v>
      </c>
      <c r="B17" s="363" t="s">
        <v>346</v>
      </c>
      <c r="C17" s="364"/>
      <c r="D17" s="262"/>
      <c r="E17" s="219">
        <v>150000</v>
      </c>
      <c r="F17" s="220"/>
      <c r="G17" s="220"/>
      <c r="H17" s="219">
        <v>150000</v>
      </c>
      <c r="I17" s="219">
        <v>150000</v>
      </c>
      <c r="J17" s="255" t="s">
        <v>317</v>
      </c>
    </row>
    <row r="18" spans="1:10" s="89" customFormat="1" ht="36.75" customHeight="1">
      <c r="A18" s="285" t="s">
        <v>300</v>
      </c>
      <c r="B18" s="363" t="s">
        <v>347</v>
      </c>
      <c r="C18" s="364"/>
      <c r="D18" s="262"/>
      <c r="E18" s="219">
        <v>215952</v>
      </c>
      <c r="F18" s="223"/>
      <c r="G18" s="314">
        <v>26</v>
      </c>
      <c r="H18" s="219">
        <v>160000</v>
      </c>
      <c r="I18" s="219">
        <v>160000</v>
      </c>
      <c r="J18" s="255" t="s">
        <v>317</v>
      </c>
    </row>
    <row r="19" spans="1:10" s="89" customFormat="1" ht="33.75" customHeight="1">
      <c r="A19" s="285" t="s">
        <v>300</v>
      </c>
      <c r="B19" s="365" t="s">
        <v>22</v>
      </c>
      <c r="C19" s="366"/>
      <c r="D19" s="237"/>
      <c r="E19" s="219">
        <v>100000</v>
      </c>
      <c r="F19" s="219">
        <v>150000</v>
      </c>
      <c r="G19" s="313" t="s">
        <v>300</v>
      </c>
      <c r="H19" s="219">
        <v>100000</v>
      </c>
      <c r="I19" s="219">
        <f>150000-50000</f>
        <v>100000</v>
      </c>
      <c r="J19" s="255" t="s">
        <v>317</v>
      </c>
    </row>
    <row r="20" spans="1:10" s="89" customFormat="1" ht="33.75" customHeight="1">
      <c r="A20" s="285" t="s">
        <v>300</v>
      </c>
      <c r="B20" s="365" t="s">
        <v>23</v>
      </c>
      <c r="C20" s="366"/>
      <c r="D20" s="237"/>
      <c r="E20" s="219">
        <v>200000</v>
      </c>
      <c r="F20" s="223"/>
      <c r="G20" s="314"/>
      <c r="H20" s="219">
        <v>200000</v>
      </c>
      <c r="I20" s="219">
        <v>200000</v>
      </c>
      <c r="J20" s="255" t="s">
        <v>317</v>
      </c>
    </row>
    <row r="21" spans="1:10" s="89" customFormat="1" ht="36" customHeight="1">
      <c r="A21" s="285" t="s">
        <v>300</v>
      </c>
      <c r="B21" s="365" t="s">
        <v>24</v>
      </c>
      <c r="C21" s="366"/>
      <c r="D21" s="237"/>
      <c r="E21" s="219">
        <v>100000</v>
      </c>
      <c r="F21" s="223"/>
      <c r="G21" s="223"/>
      <c r="H21" s="219">
        <v>100000</v>
      </c>
      <c r="I21" s="219">
        <v>100000</v>
      </c>
      <c r="J21" s="255" t="s">
        <v>317</v>
      </c>
    </row>
    <row r="22" spans="1:10" s="89" customFormat="1" ht="42" customHeight="1">
      <c r="A22" s="285"/>
      <c r="B22" s="365" t="s">
        <v>25</v>
      </c>
      <c r="C22" s="366"/>
      <c r="D22" s="237"/>
      <c r="E22" s="219">
        <v>30000</v>
      </c>
      <c r="F22" s="223"/>
      <c r="G22" s="223"/>
      <c r="H22" s="219">
        <v>30000</v>
      </c>
      <c r="I22" s="219">
        <v>30000</v>
      </c>
      <c r="J22" s="255"/>
    </row>
    <row r="23" spans="1:10" s="89" customFormat="1" ht="45" customHeight="1">
      <c r="A23" s="285" t="s">
        <v>300</v>
      </c>
      <c r="B23" s="365" t="s">
        <v>26</v>
      </c>
      <c r="C23" s="366"/>
      <c r="D23" s="237"/>
      <c r="E23" s="222">
        <v>130000</v>
      </c>
      <c r="F23" s="223"/>
      <c r="G23" s="223"/>
      <c r="H23" s="222">
        <v>130000</v>
      </c>
      <c r="I23" s="222">
        <v>130000</v>
      </c>
      <c r="J23" s="255" t="s">
        <v>322</v>
      </c>
    </row>
    <row r="24" spans="1:10" s="89" customFormat="1" ht="33" customHeight="1">
      <c r="A24" s="285"/>
      <c r="B24" s="389" t="s">
        <v>333</v>
      </c>
      <c r="C24" s="390"/>
      <c r="D24" s="263"/>
      <c r="E24" s="222">
        <v>130000</v>
      </c>
      <c r="F24" s="223"/>
      <c r="G24" s="223"/>
      <c r="H24" s="222">
        <v>130000</v>
      </c>
      <c r="I24" s="222">
        <v>130000</v>
      </c>
      <c r="J24" s="255" t="s">
        <v>334</v>
      </c>
    </row>
    <row r="25" spans="1:11" s="89" customFormat="1" ht="45" customHeight="1">
      <c r="A25" s="275" t="s">
        <v>348</v>
      </c>
      <c r="B25" s="379" t="s">
        <v>349</v>
      </c>
      <c r="C25" s="380"/>
      <c r="D25" s="322"/>
      <c r="E25" s="331">
        <f>SUM(E26:E44)</f>
        <v>3788798</v>
      </c>
      <c r="F25" s="332"/>
      <c r="G25" s="332"/>
      <c r="H25" s="331">
        <f>SUM(H26:H44)</f>
        <v>3292693</v>
      </c>
      <c r="I25" s="333">
        <f>SUM(I26:I44)</f>
        <v>3070000</v>
      </c>
      <c r="J25" s="255"/>
      <c r="K25" s="241"/>
    </row>
    <row r="26" spans="1:11" s="89" customFormat="1" ht="45" customHeight="1">
      <c r="A26" s="275"/>
      <c r="B26" s="381" t="s">
        <v>19</v>
      </c>
      <c r="C26" s="382"/>
      <c r="D26" s="322"/>
      <c r="E26" s="323">
        <v>50000</v>
      </c>
      <c r="F26" s="324"/>
      <c r="G26" s="324"/>
      <c r="H26" s="323">
        <v>50000</v>
      </c>
      <c r="I26" s="323">
        <v>50000</v>
      </c>
      <c r="J26" s="255"/>
      <c r="K26" s="241"/>
    </row>
    <row r="27" spans="1:11" s="89" customFormat="1" ht="58.5" customHeight="1">
      <c r="A27" s="275"/>
      <c r="B27" s="381" t="s">
        <v>13</v>
      </c>
      <c r="C27" s="382"/>
      <c r="D27" s="322"/>
      <c r="E27" s="323">
        <v>20000</v>
      </c>
      <c r="F27" s="324"/>
      <c r="G27" s="324"/>
      <c r="H27" s="323">
        <v>20000</v>
      </c>
      <c r="I27" s="323">
        <v>20000</v>
      </c>
      <c r="J27" s="255"/>
      <c r="K27" s="241"/>
    </row>
    <row r="28" spans="1:10" s="243" customFormat="1" ht="34.5" customHeight="1">
      <c r="A28" s="275" t="s">
        <v>300</v>
      </c>
      <c r="B28" s="365" t="s">
        <v>350</v>
      </c>
      <c r="C28" s="366"/>
      <c r="D28" s="242"/>
      <c r="E28" s="222">
        <v>300000</v>
      </c>
      <c r="F28" s="223"/>
      <c r="G28" s="223"/>
      <c r="H28" s="222">
        <v>300000</v>
      </c>
      <c r="I28" s="222">
        <v>300000</v>
      </c>
      <c r="J28" s="255" t="s">
        <v>317</v>
      </c>
    </row>
    <row r="29" spans="1:10" s="243" customFormat="1" ht="117.75" customHeight="1">
      <c r="A29" s="275"/>
      <c r="B29" s="365" t="s">
        <v>14</v>
      </c>
      <c r="C29" s="388"/>
      <c r="D29" s="242"/>
      <c r="E29" s="222">
        <v>319139</v>
      </c>
      <c r="F29" s="223"/>
      <c r="G29" s="314">
        <v>34</v>
      </c>
      <c r="H29" s="222">
        <v>211097</v>
      </c>
      <c r="I29" s="222">
        <v>150000</v>
      </c>
      <c r="J29" s="255"/>
    </row>
    <row r="30" spans="1:10" s="245" customFormat="1" ht="34.5" customHeight="1">
      <c r="A30" s="275" t="s">
        <v>300</v>
      </c>
      <c r="B30" s="365" t="s">
        <v>351</v>
      </c>
      <c r="C30" s="366"/>
      <c r="D30" s="237"/>
      <c r="E30" s="222">
        <v>120000</v>
      </c>
      <c r="F30" s="244"/>
      <c r="G30" s="314"/>
      <c r="H30" s="222">
        <v>120000</v>
      </c>
      <c r="I30" s="222">
        <f>150000-30000</f>
        <v>120000</v>
      </c>
      <c r="J30" s="255" t="s">
        <v>317</v>
      </c>
    </row>
    <row r="31" spans="1:10" s="245" customFormat="1" ht="33.75" customHeight="1">
      <c r="A31" s="275"/>
      <c r="B31" s="365" t="s">
        <v>352</v>
      </c>
      <c r="C31" s="366"/>
      <c r="D31" s="237"/>
      <c r="E31" s="222">
        <v>120000</v>
      </c>
      <c r="F31" s="244"/>
      <c r="G31" s="314"/>
      <c r="H31" s="222">
        <v>120000</v>
      </c>
      <c r="I31" s="222">
        <f>150000-30000</f>
        <v>120000</v>
      </c>
      <c r="J31" s="255"/>
    </row>
    <row r="32" spans="1:10" s="245" customFormat="1" ht="30.75" customHeight="1">
      <c r="A32" s="275" t="s">
        <v>300</v>
      </c>
      <c r="B32" s="365" t="s">
        <v>2</v>
      </c>
      <c r="C32" s="366"/>
      <c r="D32" s="237"/>
      <c r="E32" s="222">
        <v>200000</v>
      </c>
      <c r="F32" s="244"/>
      <c r="G32" s="244"/>
      <c r="H32" s="222">
        <v>200000</v>
      </c>
      <c r="I32" s="222">
        <v>200000</v>
      </c>
      <c r="J32" s="255" t="s">
        <v>317</v>
      </c>
    </row>
    <row r="33" spans="1:10" s="245" customFormat="1" ht="30.75" customHeight="1">
      <c r="A33" s="275"/>
      <c r="B33" s="365" t="s">
        <v>80</v>
      </c>
      <c r="C33" s="366"/>
      <c r="D33" s="242"/>
      <c r="E33" s="222">
        <v>30000</v>
      </c>
      <c r="F33" s="244"/>
      <c r="G33" s="244"/>
      <c r="H33" s="222">
        <v>30000</v>
      </c>
      <c r="I33" s="222">
        <v>30000</v>
      </c>
      <c r="J33" s="255"/>
    </row>
    <row r="34" spans="1:10" s="245" customFormat="1" ht="60.75" customHeight="1">
      <c r="A34" s="275"/>
      <c r="B34" s="365" t="s">
        <v>27</v>
      </c>
      <c r="C34" s="366"/>
      <c r="D34" s="242"/>
      <c r="E34" s="222">
        <v>30000</v>
      </c>
      <c r="F34" s="244"/>
      <c r="G34" s="244"/>
      <c r="H34" s="222">
        <v>30000</v>
      </c>
      <c r="I34" s="222">
        <v>30000</v>
      </c>
      <c r="J34" s="255"/>
    </row>
    <row r="35" spans="1:10" s="245" customFormat="1" ht="32.25" customHeight="1">
      <c r="A35" s="275" t="s">
        <v>300</v>
      </c>
      <c r="B35" s="365" t="s">
        <v>15</v>
      </c>
      <c r="C35" s="366"/>
      <c r="D35" s="242"/>
      <c r="E35" s="222">
        <v>350000</v>
      </c>
      <c r="F35" s="244"/>
      <c r="G35" s="244"/>
      <c r="H35" s="222">
        <v>350000</v>
      </c>
      <c r="I35" s="222">
        <v>350000</v>
      </c>
      <c r="J35" s="255" t="s">
        <v>317</v>
      </c>
    </row>
    <row r="36" spans="1:10" s="245" customFormat="1" ht="33" customHeight="1">
      <c r="A36" s="275" t="s">
        <v>300</v>
      </c>
      <c r="B36" s="365" t="s">
        <v>16</v>
      </c>
      <c r="C36" s="366"/>
      <c r="D36" s="242"/>
      <c r="E36" s="222">
        <v>350000</v>
      </c>
      <c r="F36" s="244"/>
      <c r="G36" s="244"/>
      <c r="H36" s="222">
        <v>350000</v>
      </c>
      <c r="I36" s="222">
        <v>350000</v>
      </c>
      <c r="J36" s="255" t="s">
        <v>317</v>
      </c>
    </row>
    <row r="37" spans="1:10" s="243" customFormat="1" ht="45.75" customHeight="1">
      <c r="A37" s="275" t="s">
        <v>300</v>
      </c>
      <c r="B37" s="365" t="s">
        <v>17</v>
      </c>
      <c r="C37" s="366"/>
      <c r="D37" s="242"/>
      <c r="E37" s="222">
        <v>180000</v>
      </c>
      <c r="F37" s="171"/>
      <c r="G37" s="171"/>
      <c r="H37" s="222">
        <v>180000</v>
      </c>
      <c r="I37" s="222">
        <v>180000</v>
      </c>
      <c r="J37" s="255" t="s">
        <v>327</v>
      </c>
    </row>
    <row r="38" spans="1:10" s="243" customFormat="1" ht="33.75" customHeight="1">
      <c r="A38" s="275" t="s">
        <v>300</v>
      </c>
      <c r="B38" s="385" t="s">
        <v>353</v>
      </c>
      <c r="C38" s="386"/>
      <c r="D38" s="246"/>
      <c r="E38" s="222">
        <v>150000</v>
      </c>
      <c r="F38" s="171"/>
      <c r="G38" s="171"/>
      <c r="H38" s="222">
        <v>150000</v>
      </c>
      <c r="I38" s="222">
        <v>150000</v>
      </c>
      <c r="J38" s="255" t="s">
        <v>317</v>
      </c>
    </row>
    <row r="39" spans="1:10" s="243" customFormat="1" ht="49.5" customHeight="1">
      <c r="A39" s="275" t="s">
        <v>300</v>
      </c>
      <c r="B39" s="381" t="s">
        <v>18</v>
      </c>
      <c r="C39" s="387"/>
      <c r="D39" s="247"/>
      <c r="E39" s="222">
        <v>150000</v>
      </c>
      <c r="F39" s="171"/>
      <c r="G39" s="171"/>
      <c r="H39" s="222">
        <v>150000</v>
      </c>
      <c r="I39" s="222">
        <f>200000-50000</f>
        <v>150000</v>
      </c>
      <c r="J39" s="255" t="s">
        <v>317</v>
      </c>
    </row>
    <row r="40" spans="1:10" s="243" customFormat="1" ht="78" customHeight="1">
      <c r="A40" s="278" t="s">
        <v>300</v>
      </c>
      <c r="B40" s="365" t="s">
        <v>20</v>
      </c>
      <c r="C40" s="366"/>
      <c r="D40" s="272"/>
      <c r="E40" s="222">
        <v>200000</v>
      </c>
      <c r="F40" s="248"/>
      <c r="G40" s="248"/>
      <c r="H40" s="222">
        <v>200000</v>
      </c>
      <c r="I40" s="222">
        <v>200000</v>
      </c>
      <c r="J40" s="255" t="s">
        <v>317</v>
      </c>
    </row>
    <row r="41" spans="1:10" s="243" customFormat="1" ht="51.75" customHeight="1">
      <c r="A41" s="278"/>
      <c r="B41" s="365" t="s">
        <v>336</v>
      </c>
      <c r="C41" s="366"/>
      <c r="D41" s="272"/>
      <c r="E41" s="286">
        <v>70000</v>
      </c>
      <c r="F41" s="248"/>
      <c r="G41" s="248"/>
      <c r="H41" s="286">
        <v>70000</v>
      </c>
      <c r="I41" s="286">
        <v>70000</v>
      </c>
      <c r="J41" s="255" t="s">
        <v>337</v>
      </c>
    </row>
    <row r="42" spans="1:10" s="243" customFormat="1" ht="63" customHeight="1">
      <c r="A42" s="275" t="s">
        <v>300</v>
      </c>
      <c r="B42" s="365" t="s">
        <v>28</v>
      </c>
      <c r="C42" s="366"/>
      <c r="D42" s="237"/>
      <c r="E42" s="222">
        <v>150000</v>
      </c>
      <c r="F42" s="171"/>
      <c r="G42" s="171"/>
      <c r="H42" s="222">
        <v>150000</v>
      </c>
      <c r="I42" s="222">
        <v>150000</v>
      </c>
      <c r="J42" s="255" t="s">
        <v>317</v>
      </c>
    </row>
    <row r="43" spans="1:10" s="243" customFormat="1" ht="33" customHeight="1">
      <c r="A43" s="275" t="s">
        <v>300</v>
      </c>
      <c r="B43" s="365" t="s">
        <v>29</v>
      </c>
      <c r="C43" s="366"/>
      <c r="D43" s="237"/>
      <c r="E43" s="222">
        <v>899659</v>
      </c>
      <c r="F43" s="223"/>
      <c r="G43" s="314">
        <v>43</v>
      </c>
      <c r="H43" s="222">
        <v>511596</v>
      </c>
      <c r="I43" s="222">
        <v>350000</v>
      </c>
      <c r="J43" s="255" t="s">
        <v>317</v>
      </c>
    </row>
    <row r="44" spans="1:10" s="243" customFormat="1" ht="30" customHeight="1">
      <c r="A44" s="275" t="s">
        <v>300</v>
      </c>
      <c r="B44" s="365" t="s">
        <v>354</v>
      </c>
      <c r="C44" s="366"/>
      <c r="D44" s="237"/>
      <c r="E44" s="110">
        <v>100000</v>
      </c>
      <c r="F44" s="110"/>
      <c r="G44" s="110"/>
      <c r="H44" s="110">
        <v>100000</v>
      </c>
      <c r="I44" s="110">
        <v>100000</v>
      </c>
      <c r="J44" s="255" t="s">
        <v>321</v>
      </c>
    </row>
    <row r="45" spans="1:10" s="89" customFormat="1" ht="31.5" customHeight="1">
      <c r="A45" s="275" t="s">
        <v>355</v>
      </c>
      <c r="B45" s="379" t="s">
        <v>38</v>
      </c>
      <c r="C45" s="380"/>
      <c r="D45" s="334"/>
      <c r="E45" s="281">
        <f>E46+E47</f>
        <v>826700</v>
      </c>
      <c r="F45" s="282"/>
      <c r="G45" s="282"/>
      <c r="H45" s="281">
        <f>H46+H47</f>
        <v>826700</v>
      </c>
      <c r="I45" s="297">
        <f>I47+I46</f>
        <v>826700</v>
      </c>
      <c r="J45" s="255"/>
    </row>
    <row r="46" spans="1:10" s="89" customFormat="1" ht="43.5" customHeight="1">
      <c r="A46" s="275"/>
      <c r="B46" s="365" t="s">
        <v>75</v>
      </c>
      <c r="C46" s="366"/>
      <c r="D46" s="237"/>
      <c r="E46" s="264">
        <v>200000</v>
      </c>
      <c r="F46" s="265"/>
      <c r="G46" s="265"/>
      <c r="H46" s="264">
        <v>200000</v>
      </c>
      <c r="I46" s="264">
        <v>200000</v>
      </c>
      <c r="J46" s="255"/>
    </row>
    <row r="47" spans="1:11" s="89" customFormat="1" ht="51" customHeight="1">
      <c r="A47" s="275" t="s">
        <v>300</v>
      </c>
      <c r="B47" s="381" t="s">
        <v>76</v>
      </c>
      <c r="C47" s="382"/>
      <c r="D47" s="237"/>
      <c r="E47" s="110">
        <v>626700</v>
      </c>
      <c r="F47" s="111"/>
      <c r="G47" s="111"/>
      <c r="H47" s="110">
        <v>626700</v>
      </c>
      <c r="I47" s="110">
        <v>626700</v>
      </c>
      <c r="J47" s="255" t="s">
        <v>317</v>
      </c>
      <c r="K47" s="241" t="s">
        <v>300</v>
      </c>
    </row>
    <row r="48" spans="1:10" s="243" customFormat="1" ht="48" customHeight="1">
      <c r="A48" s="275" t="s">
        <v>356</v>
      </c>
      <c r="B48" s="379" t="s">
        <v>357</v>
      </c>
      <c r="C48" s="380"/>
      <c r="D48" s="322"/>
      <c r="E48" s="331">
        <f>E49</f>
        <v>250498</v>
      </c>
      <c r="F48" s="331"/>
      <c r="G48" s="331"/>
      <c r="H48" s="331">
        <f>H49</f>
        <v>120000</v>
      </c>
      <c r="I48" s="333">
        <f>I49</f>
        <v>120000</v>
      </c>
      <c r="J48" s="255"/>
    </row>
    <row r="49" spans="1:10" s="243" customFormat="1" ht="48.75" customHeight="1">
      <c r="A49" s="275" t="s">
        <v>300</v>
      </c>
      <c r="B49" s="383" t="s">
        <v>358</v>
      </c>
      <c r="C49" s="384"/>
      <c r="D49" s="249"/>
      <c r="E49" s="110">
        <v>250498</v>
      </c>
      <c r="F49" s="110"/>
      <c r="G49" s="110">
        <v>52</v>
      </c>
      <c r="H49" s="110">
        <v>120000</v>
      </c>
      <c r="I49" s="110">
        <v>120000</v>
      </c>
      <c r="J49" s="255" t="s">
        <v>317</v>
      </c>
    </row>
    <row r="50" spans="1:10" s="89" customFormat="1" ht="33.75" customHeight="1">
      <c r="A50" s="275" t="s">
        <v>359</v>
      </c>
      <c r="B50" s="371" t="s">
        <v>360</v>
      </c>
      <c r="C50" s="372"/>
      <c r="D50" s="309"/>
      <c r="E50" s="281">
        <f>E51</f>
        <v>195337</v>
      </c>
      <c r="F50" s="282"/>
      <c r="G50" s="282"/>
      <c r="H50" s="281">
        <f>H51</f>
        <v>195337</v>
      </c>
      <c r="I50" s="297">
        <f>I51</f>
        <v>150000</v>
      </c>
      <c r="J50" s="255"/>
    </row>
    <row r="51" spans="1:10" s="89" customFormat="1" ht="41.25" customHeight="1">
      <c r="A51" s="275" t="s">
        <v>300</v>
      </c>
      <c r="B51" s="352" t="s">
        <v>323</v>
      </c>
      <c r="C51" s="353"/>
      <c r="D51" s="168"/>
      <c r="E51" s="264">
        <v>195337</v>
      </c>
      <c r="F51" s="265"/>
      <c r="G51" s="265"/>
      <c r="H51" s="264">
        <v>195337</v>
      </c>
      <c r="I51" s="266">
        <v>150000</v>
      </c>
      <c r="J51" s="255" t="s">
        <v>324</v>
      </c>
    </row>
    <row r="52" spans="1:10" ht="30.75" customHeight="1">
      <c r="A52" s="279" t="s">
        <v>361</v>
      </c>
      <c r="B52" s="287" t="s">
        <v>159</v>
      </c>
      <c r="C52" s="276" t="s">
        <v>343</v>
      </c>
      <c r="D52" s="287"/>
      <c r="E52" s="288">
        <f>E53+E59+E64+E67+E69</f>
        <v>2499287</v>
      </c>
      <c r="F52" s="288" t="s">
        <v>300</v>
      </c>
      <c r="G52" s="288"/>
      <c r="H52" s="288">
        <f>H53+H59+H64+H67+H69</f>
        <v>2499287</v>
      </c>
      <c r="I52" s="289">
        <f>I53+I59+I64+I67+I69</f>
        <v>2440000</v>
      </c>
      <c r="J52" s="257" t="s">
        <v>300</v>
      </c>
    </row>
    <row r="53" spans="1:17" s="236" customFormat="1" ht="15.75">
      <c r="A53" s="277" t="s">
        <v>362</v>
      </c>
      <c r="B53" s="371" t="s">
        <v>363</v>
      </c>
      <c r="C53" s="372"/>
      <c r="D53" s="309"/>
      <c r="E53" s="329">
        <f>SUM(E54:E58)</f>
        <v>1409287</v>
      </c>
      <c r="F53" s="329">
        <f>SUM(F58:F70)</f>
        <v>0</v>
      </c>
      <c r="G53" s="329"/>
      <c r="H53" s="329">
        <f>SUM(H54:H58)</f>
        <v>1409287</v>
      </c>
      <c r="I53" s="335">
        <f>SUM(I54:I58)</f>
        <v>1350000</v>
      </c>
      <c r="J53" s="258" t="s">
        <v>300</v>
      </c>
      <c r="L53" s="64"/>
      <c r="M53" s="64"/>
      <c r="N53" s="64"/>
      <c r="O53" s="64"/>
      <c r="P53" s="64"/>
      <c r="Q53" s="64"/>
    </row>
    <row r="54" spans="1:17" s="160" customFormat="1" ht="57" customHeight="1">
      <c r="A54" s="279" t="s">
        <v>300</v>
      </c>
      <c r="B54" s="377" t="s">
        <v>30</v>
      </c>
      <c r="C54" s="378"/>
      <c r="D54" s="157"/>
      <c r="E54" s="158">
        <v>60000</v>
      </c>
      <c r="F54" s="158"/>
      <c r="G54" s="158"/>
      <c r="H54" s="158">
        <v>60000</v>
      </c>
      <c r="I54" s="233">
        <v>60000</v>
      </c>
      <c r="J54" s="259" t="s">
        <v>102</v>
      </c>
      <c r="L54" s="161"/>
      <c r="M54" s="161"/>
      <c r="N54" s="161"/>
      <c r="O54" s="161"/>
      <c r="P54" s="161"/>
      <c r="Q54" s="161"/>
    </row>
    <row r="55" spans="1:17" s="235" customFormat="1" ht="54.75" customHeight="1">
      <c r="A55" s="275" t="s">
        <v>300</v>
      </c>
      <c r="B55" s="363" t="s">
        <v>31</v>
      </c>
      <c r="C55" s="364"/>
      <c r="D55" s="232"/>
      <c r="E55" s="233">
        <v>750000</v>
      </c>
      <c r="F55" s="233"/>
      <c r="G55" s="233"/>
      <c r="H55" s="233">
        <v>750000</v>
      </c>
      <c r="I55" s="234">
        <v>750000</v>
      </c>
      <c r="J55" s="259" t="s">
        <v>102</v>
      </c>
      <c r="L55" s="161"/>
      <c r="M55" s="161"/>
      <c r="N55" s="161"/>
      <c r="O55" s="161"/>
      <c r="P55" s="161"/>
      <c r="Q55" s="161"/>
    </row>
    <row r="56" spans="1:17" s="160" customFormat="1" ht="60.75" customHeight="1">
      <c r="A56" s="279" t="s">
        <v>300</v>
      </c>
      <c r="B56" s="377" t="s">
        <v>32</v>
      </c>
      <c r="C56" s="378"/>
      <c r="D56" s="157"/>
      <c r="E56" s="158">
        <v>120000</v>
      </c>
      <c r="F56" s="158"/>
      <c r="G56" s="158"/>
      <c r="H56" s="158">
        <v>120000</v>
      </c>
      <c r="I56" s="158">
        <v>120000</v>
      </c>
      <c r="J56" s="259" t="s">
        <v>102</v>
      </c>
      <c r="L56" s="161"/>
      <c r="M56" s="161"/>
      <c r="N56" s="161"/>
      <c r="O56" s="161"/>
      <c r="P56" s="161"/>
      <c r="Q56" s="161"/>
    </row>
    <row r="57" spans="1:17" s="160" customFormat="1" ht="48.75" customHeight="1">
      <c r="A57" s="279" t="s">
        <v>300</v>
      </c>
      <c r="B57" s="377" t="s">
        <v>33</v>
      </c>
      <c r="C57" s="378"/>
      <c r="D57" s="157"/>
      <c r="E57" s="158">
        <v>449287</v>
      </c>
      <c r="F57" s="158"/>
      <c r="G57" s="158"/>
      <c r="H57" s="158">
        <v>449287</v>
      </c>
      <c r="I57" s="158">
        <v>390000</v>
      </c>
      <c r="J57" s="259" t="s">
        <v>102</v>
      </c>
      <c r="L57" s="161"/>
      <c r="M57" s="161"/>
      <c r="N57" s="161"/>
      <c r="O57" s="161"/>
      <c r="P57" s="161"/>
      <c r="Q57" s="161"/>
    </row>
    <row r="58" spans="1:17" ht="42" customHeight="1">
      <c r="A58" s="279" t="s">
        <v>300</v>
      </c>
      <c r="B58" s="375" t="s">
        <v>315</v>
      </c>
      <c r="C58" s="376"/>
      <c r="D58" s="32"/>
      <c r="E58" s="219">
        <v>30000</v>
      </c>
      <c r="F58" s="220"/>
      <c r="G58" s="220"/>
      <c r="H58" s="219">
        <v>30000</v>
      </c>
      <c r="I58" s="219">
        <v>30000</v>
      </c>
      <c r="J58" s="259" t="s">
        <v>102</v>
      </c>
      <c r="L58" s="225"/>
      <c r="M58" s="65"/>
      <c r="N58" s="65"/>
      <c r="O58" s="65"/>
      <c r="P58" s="65"/>
      <c r="Q58" s="65"/>
    </row>
    <row r="59" spans="1:17" s="89" customFormat="1" ht="31.5" customHeight="1">
      <c r="A59" s="275" t="s">
        <v>365</v>
      </c>
      <c r="B59" s="371" t="s">
        <v>366</v>
      </c>
      <c r="C59" s="372"/>
      <c r="D59" s="309"/>
      <c r="E59" s="281">
        <f>SUM(E60:E63)</f>
        <v>470000</v>
      </c>
      <c r="F59" s="282"/>
      <c r="G59" s="282"/>
      <c r="H59" s="281">
        <f>SUM(H60:H63)</f>
        <v>470000</v>
      </c>
      <c r="I59" s="297">
        <f>SUM(I60:I63)</f>
        <v>470000</v>
      </c>
      <c r="J59" s="259"/>
      <c r="L59" s="225"/>
      <c r="M59" s="65"/>
      <c r="N59" s="65"/>
      <c r="O59" s="65"/>
      <c r="P59" s="65"/>
      <c r="Q59" s="65"/>
    </row>
    <row r="60" spans="1:17" ht="52.5" customHeight="1">
      <c r="A60" s="279" t="s">
        <v>300</v>
      </c>
      <c r="B60" s="375" t="s">
        <v>34</v>
      </c>
      <c r="C60" s="376"/>
      <c r="D60" s="32"/>
      <c r="E60" s="219">
        <v>30000</v>
      </c>
      <c r="F60" s="220"/>
      <c r="G60" s="220"/>
      <c r="H60" s="219">
        <v>30000</v>
      </c>
      <c r="I60" s="219">
        <v>30000</v>
      </c>
      <c r="J60" s="259" t="s">
        <v>102</v>
      </c>
      <c r="L60" s="225"/>
      <c r="M60" s="65"/>
      <c r="N60" s="65"/>
      <c r="O60" s="65"/>
      <c r="P60" s="65"/>
      <c r="Q60" s="65"/>
    </row>
    <row r="61" spans="1:17" ht="41.25" customHeight="1">
      <c r="A61" s="279" t="s">
        <v>300</v>
      </c>
      <c r="B61" s="375" t="s">
        <v>302</v>
      </c>
      <c r="C61" s="376"/>
      <c r="D61" s="32"/>
      <c r="E61" s="219">
        <v>60000</v>
      </c>
      <c r="F61" s="220"/>
      <c r="G61" s="220"/>
      <c r="H61" s="219">
        <v>60000</v>
      </c>
      <c r="I61" s="219">
        <v>60000</v>
      </c>
      <c r="J61" s="259" t="s">
        <v>102</v>
      </c>
      <c r="L61" s="225"/>
      <c r="M61" s="65"/>
      <c r="N61" s="65"/>
      <c r="O61" s="65"/>
      <c r="P61" s="65"/>
      <c r="Q61" s="65"/>
    </row>
    <row r="62" spans="1:17" ht="39" customHeight="1">
      <c r="A62" s="279" t="s">
        <v>300</v>
      </c>
      <c r="B62" s="375" t="s">
        <v>35</v>
      </c>
      <c r="C62" s="376"/>
      <c r="D62" s="32"/>
      <c r="E62" s="219">
        <v>310000</v>
      </c>
      <c r="F62" s="220"/>
      <c r="G62" s="220"/>
      <c r="H62" s="219">
        <v>310000</v>
      </c>
      <c r="I62" s="219">
        <v>310000</v>
      </c>
      <c r="J62" s="259" t="s">
        <v>102</v>
      </c>
      <c r="L62" s="225"/>
      <c r="M62" s="65"/>
      <c r="N62" s="65"/>
      <c r="O62" s="65"/>
      <c r="P62" s="65"/>
      <c r="Q62" s="65"/>
    </row>
    <row r="63" spans="1:17" ht="52.5" customHeight="1">
      <c r="A63" s="279" t="s">
        <v>300</v>
      </c>
      <c r="B63" s="375" t="s">
        <v>36</v>
      </c>
      <c r="C63" s="376"/>
      <c r="D63" s="32"/>
      <c r="E63" s="219">
        <v>70000</v>
      </c>
      <c r="F63" s="220"/>
      <c r="G63" s="220"/>
      <c r="H63" s="219">
        <v>70000</v>
      </c>
      <c r="I63" s="219">
        <v>70000</v>
      </c>
      <c r="J63" s="259" t="s">
        <v>102</v>
      </c>
      <c r="L63" s="225"/>
      <c r="M63" s="65"/>
      <c r="N63" s="65"/>
      <c r="O63" s="65"/>
      <c r="P63" s="65"/>
      <c r="Q63" s="65"/>
    </row>
    <row r="64" spans="1:17" s="89" customFormat="1" ht="49.5" customHeight="1">
      <c r="A64" s="275" t="s">
        <v>364</v>
      </c>
      <c r="B64" s="371" t="s">
        <v>367</v>
      </c>
      <c r="C64" s="372"/>
      <c r="D64" s="309"/>
      <c r="E64" s="281">
        <f>SUM(E65:E66)</f>
        <v>330000</v>
      </c>
      <c r="F64" s="282"/>
      <c r="G64" s="282"/>
      <c r="H64" s="281">
        <f>SUM(H65:H66)</f>
        <v>330000</v>
      </c>
      <c r="I64" s="297">
        <f>SUM(I65:I66)</f>
        <v>330000</v>
      </c>
      <c r="J64" s="259"/>
      <c r="L64" s="225"/>
      <c r="M64" s="65"/>
      <c r="N64" s="65"/>
      <c r="O64" s="65"/>
      <c r="P64" s="65"/>
      <c r="Q64" s="65"/>
    </row>
    <row r="65" spans="1:17" s="89" customFormat="1" ht="48" customHeight="1">
      <c r="A65" s="275" t="s">
        <v>300</v>
      </c>
      <c r="B65" s="349" t="s">
        <v>328</v>
      </c>
      <c r="C65" s="350"/>
      <c r="D65" s="169"/>
      <c r="E65" s="222">
        <v>40000</v>
      </c>
      <c r="F65" s="223"/>
      <c r="G65" s="223"/>
      <c r="H65" s="222">
        <v>40000</v>
      </c>
      <c r="I65" s="222">
        <v>40000</v>
      </c>
      <c r="J65" s="259" t="s">
        <v>300</v>
      </c>
      <c r="L65" s="225"/>
      <c r="M65" s="65"/>
      <c r="N65" s="65"/>
      <c r="O65" s="65"/>
      <c r="P65" s="65"/>
      <c r="Q65" s="65"/>
    </row>
    <row r="66" spans="1:17" s="89" customFormat="1" ht="42.75" customHeight="1">
      <c r="A66" s="275" t="s">
        <v>300</v>
      </c>
      <c r="B66" s="349" t="s">
        <v>37</v>
      </c>
      <c r="C66" s="350"/>
      <c r="D66" s="169"/>
      <c r="E66" s="222">
        <v>290000</v>
      </c>
      <c r="F66" s="223"/>
      <c r="G66" s="223"/>
      <c r="H66" s="222">
        <v>290000</v>
      </c>
      <c r="I66" s="222">
        <v>290000</v>
      </c>
      <c r="J66" s="259" t="s">
        <v>102</v>
      </c>
      <c r="L66" s="225"/>
      <c r="M66" s="65"/>
      <c r="N66" s="65"/>
      <c r="O66" s="65"/>
      <c r="P66" s="65"/>
      <c r="Q66" s="65"/>
    </row>
    <row r="67" spans="1:17" s="89" customFormat="1" ht="34.5" customHeight="1">
      <c r="A67" s="275" t="s">
        <v>368</v>
      </c>
      <c r="B67" s="371" t="s">
        <v>369</v>
      </c>
      <c r="C67" s="372"/>
      <c r="D67" s="309"/>
      <c r="E67" s="281">
        <f>SUM(E68:E68)</f>
        <v>90000</v>
      </c>
      <c r="F67" s="282"/>
      <c r="G67" s="282"/>
      <c r="H67" s="281">
        <f>SUM(H68:H68)</f>
        <v>90000</v>
      </c>
      <c r="I67" s="297">
        <f>SUM(I68:I68)</f>
        <v>90000</v>
      </c>
      <c r="J67" s="259"/>
      <c r="L67" s="225"/>
      <c r="M67" s="65"/>
      <c r="N67" s="65"/>
      <c r="O67" s="65"/>
      <c r="P67" s="65"/>
      <c r="Q67" s="65"/>
    </row>
    <row r="68" spans="1:17" s="89" customFormat="1" ht="46.5" customHeight="1">
      <c r="A68" s="275" t="s">
        <v>300</v>
      </c>
      <c r="B68" s="352" t="s">
        <v>64</v>
      </c>
      <c r="C68" s="353"/>
      <c r="D68" s="171"/>
      <c r="E68" s="222">
        <v>90000</v>
      </c>
      <c r="F68" s="223"/>
      <c r="G68" s="223"/>
      <c r="H68" s="222">
        <v>90000</v>
      </c>
      <c r="I68" s="222">
        <v>90000</v>
      </c>
      <c r="J68" s="259" t="s">
        <v>300</v>
      </c>
      <c r="L68" s="225"/>
      <c r="M68" s="65"/>
      <c r="N68" s="65"/>
      <c r="O68" s="65"/>
      <c r="P68" s="65"/>
      <c r="Q68" s="65"/>
    </row>
    <row r="69" spans="1:17" s="89" customFormat="1" ht="33" customHeight="1">
      <c r="A69" s="275" t="s">
        <v>370</v>
      </c>
      <c r="B69" s="371" t="s">
        <v>371</v>
      </c>
      <c r="C69" s="372"/>
      <c r="D69" s="309"/>
      <c r="E69" s="281">
        <f>SUM(E70:E70)</f>
        <v>200000</v>
      </c>
      <c r="F69" s="282"/>
      <c r="G69" s="282"/>
      <c r="H69" s="281">
        <f>SUM(H70:H70)</f>
        <v>200000</v>
      </c>
      <c r="I69" s="297">
        <f>I70</f>
        <v>200000</v>
      </c>
      <c r="J69" s="259"/>
      <c r="L69" s="225"/>
      <c r="M69" s="65"/>
      <c r="N69" s="65"/>
      <c r="O69" s="65"/>
      <c r="P69" s="65"/>
      <c r="Q69" s="65"/>
    </row>
    <row r="70" spans="1:17" s="89" customFormat="1" ht="56.25" customHeight="1">
      <c r="A70" s="275" t="s">
        <v>300</v>
      </c>
      <c r="B70" s="352" t="s">
        <v>39</v>
      </c>
      <c r="C70" s="353"/>
      <c r="D70" s="171"/>
      <c r="E70" s="222">
        <v>200000</v>
      </c>
      <c r="F70" s="223"/>
      <c r="G70" s="223"/>
      <c r="H70" s="222">
        <v>200000</v>
      </c>
      <c r="I70" s="222">
        <v>200000</v>
      </c>
      <c r="J70" s="259" t="s">
        <v>102</v>
      </c>
      <c r="L70" s="225"/>
      <c r="M70" s="65"/>
      <c r="N70" s="65"/>
      <c r="O70" s="65"/>
      <c r="P70" s="65"/>
      <c r="Q70" s="65"/>
    </row>
    <row r="71" spans="1:10" s="89" customFormat="1" ht="28.5" customHeight="1">
      <c r="A71" s="275" t="s">
        <v>372</v>
      </c>
      <c r="B71" s="290" t="s">
        <v>373</v>
      </c>
      <c r="C71" s="295" t="s">
        <v>343</v>
      </c>
      <c r="D71" s="254"/>
      <c r="E71" s="291">
        <f>E72</f>
        <v>40000</v>
      </c>
      <c r="F71" s="292"/>
      <c r="G71" s="292"/>
      <c r="H71" s="291">
        <f>H72</f>
        <v>40000</v>
      </c>
      <c r="I71" s="293">
        <f>I72</f>
        <v>40000</v>
      </c>
      <c r="J71" s="255"/>
    </row>
    <row r="72" spans="1:10" s="89" customFormat="1" ht="32.25" customHeight="1">
      <c r="A72" s="275" t="s">
        <v>374</v>
      </c>
      <c r="B72" s="371" t="s">
        <v>303</v>
      </c>
      <c r="C72" s="372"/>
      <c r="D72" s="309"/>
      <c r="E72" s="291">
        <f>SUM(E73:E73)</f>
        <v>40000</v>
      </c>
      <c r="F72" s="292"/>
      <c r="G72" s="292"/>
      <c r="H72" s="291">
        <f>SUM(H73:H73)</f>
        <v>40000</v>
      </c>
      <c r="I72" s="293">
        <f>SUM(I73:I73)</f>
        <v>40000</v>
      </c>
      <c r="J72" s="255"/>
    </row>
    <row r="73" spans="1:10" s="89" customFormat="1" ht="40.5" customHeight="1">
      <c r="A73" s="275" t="s">
        <v>300</v>
      </c>
      <c r="B73" s="352" t="s">
        <v>375</v>
      </c>
      <c r="C73" s="353"/>
      <c r="D73" s="168"/>
      <c r="E73" s="264">
        <v>40000</v>
      </c>
      <c r="F73" s="265"/>
      <c r="G73" s="265"/>
      <c r="H73" s="264">
        <v>40000</v>
      </c>
      <c r="I73" s="264">
        <v>40000</v>
      </c>
      <c r="J73" s="255" t="s">
        <v>319</v>
      </c>
    </row>
    <row r="74" spans="1:10" s="236" customFormat="1" ht="29.25" customHeight="1">
      <c r="A74" s="277" t="s">
        <v>376</v>
      </c>
      <c r="B74" s="294" t="s">
        <v>377</v>
      </c>
      <c r="C74" s="295" t="s">
        <v>343</v>
      </c>
      <c r="D74" s="296"/>
      <c r="E74" s="281">
        <f>E75+E79</f>
        <v>1362883</v>
      </c>
      <c r="F74" s="281"/>
      <c r="G74" s="281"/>
      <c r="H74" s="281">
        <f>H75+H79</f>
        <v>875182</v>
      </c>
      <c r="I74" s="297">
        <f>I75+I79</f>
        <v>800000</v>
      </c>
      <c r="J74" s="258" t="s">
        <v>300</v>
      </c>
    </row>
    <row r="75" spans="1:10" s="236" customFormat="1" ht="33.75" customHeight="1">
      <c r="A75" s="277" t="s">
        <v>378</v>
      </c>
      <c r="B75" s="359" t="s">
        <v>379</v>
      </c>
      <c r="C75" s="360"/>
      <c r="D75" s="296"/>
      <c r="E75" s="281">
        <f>SUM(E76:E78)</f>
        <v>550000</v>
      </c>
      <c r="F75" s="281"/>
      <c r="G75" s="281"/>
      <c r="H75" s="281">
        <f>SUM(H76:H78)</f>
        <v>550000</v>
      </c>
      <c r="I75" s="297">
        <f>SUM(I76:I78)</f>
        <v>550000</v>
      </c>
      <c r="J75" s="258"/>
    </row>
    <row r="76" spans="1:10" s="89" customFormat="1" ht="35.25" customHeight="1">
      <c r="A76" s="277" t="s">
        <v>300</v>
      </c>
      <c r="B76" s="373" t="s">
        <v>380</v>
      </c>
      <c r="C76" s="374"/>
      <c r="D76" s="336"/>
      <c r="E76" s="222">
        <v>80000</v>
      </c>
      <c r="F76" s="223"/>
      <c r="G76" s="223"/>
      <c r="H76" s="222">
        <v>80000</v>
      </c>
      <c r="I76" s="222">
        <v>80000</v>
      </c>
      <c r="J76" s="255" t="s">
        <v>310</v>
      </c>
    </row>
    <row r="77" spans="1:10" s="89" customFormat="1" ht="33.75" customHeight="1">
      <c r="A77" s="277" t="s">
        <v>300</v>
      </c>
      <c r="B77" s="373" t="s">
        <v>381</v>
      </c>
      <c r="C77" s="374"/>
      <c r="D77" s="336"/>
      <c r="E77" s="222">
        <v>70000</v>
      </c>
      <c r="F77" s="223"/>
      <c r="G77" s="223"/>
      <c r="H77" s="222">
        <v>70000</v>
      </c>
      <c r="I77" s="222">
        <v>70000</v>
      </c>
      <c r="J77" s="255" t="s">
        <v>311</v>
      </c>
    </row>
    <row r="78" spans="1:10" s="89" customFormat="1" ht="34.5" customHeight="1">
      <c r="A78" s="277" t="s">
        <v>300</v>
      </c>
      <c r="B78" s="373" t="s">
        <v>40</v>
      </c>
      <c r="C78" s="374"/>
      <c r="D78" s="336"/>
      <c r="E78" s="222">
        <v>400000</v>
      </c>
      <c r="F78" s="223"/>
      <c r="G78" s="223"/>
      <c r="H78" s="222">
        <v>400000</v>
      </c>
      <c r="I78" s="222">
        <v>400000</v>
      </c>
      <c r="J78" s="255" t="s">
        <v>300</v>
      </c>
    </row>
    <row r="79" spans="1:10" s="236" customFormat="1" ht="27" customHeight="1">
      <c r="A79" s="277" t="s">
        <v>382</v>
      </c>
      <c r="B79" s="359" t="s">
        <v>383</v>
      </c>
      <c r="C79" s="360"/>
      <c r="D79" s="296"/>
      <c r="E79" s="329">
        <f>SUM(E80:E82)</f>
        <v>812883</v>
      </c>
      <c r="F79" s="329">
        <f>SUM(F82:F82)</f>
        <v>0</v>
      </c>
      <c r="G79" s="329"/>
      <c r="H79" s="329">
        <f>SUM(H80:H82)</f>
        <v>325182</v>
      </c>
      <c r="I79" s="330">
        <f>SUM(I80:I82)</f>
        <v>250000</v>
      </c>
      <c r="J79" s="259" t="s">
        <v>300</v>
      </c>
    </row>
    <row r="80" spans="1:10" s="236" customFormat="1" ht="27" customHeight="1">
      <c r="A80" s="280" t="s">
        <v>300</v>
      </c>
      <c r="B80" s="361" t="s">
        <v>304</v>
      </c>
      <c r="C80" s="362"/>
      <c r="D80" s="250"/>
      <c r="E80" s="233">
        <v>712883</v>
      </c>
      <c r="F80" s="233"/>
      <c r="G80" s="233">
        <v>68</v>
      </c>
      <c r="H80" s="233">
        <v>225182</v>
      </c>
      <c r="I80" s="233">
        <v>100000</v>
      </c>
      <c r="J80" s="255" t="s">
        <v>314</v>
      </c>
    </row>
    <row r="81" spans="1:10" s="236" customFormat="1" ht="30.75" customHeight="1">
      <c r="A81" s="280"/>
      <c r="B81" s="361" t="s">
        <v>236</v>
      </c>
      <c r="C81" s="362"/>
      <c r="D81" s="250"/>
      <c r="E81" s="233"/>
      <c r="F81" s="233"/>
      <c r="G81" s="233"/>
      <c r="H81" s="233"/>
      <c r="I81" s="233">
        <v>50000</v>
      </c>
      <c r="J81" s="255"/>
    </row>
    <row r="82" spans="1:10" s="89" customFormat="1" ht="30" customHeight="1">
      <c r="A82" s="277" t="s">
        <v>300</v>
      </c>
      <c r="B82" s="349" t="s">
        <v>155</v>
      </c>
      <c r="C82" s="350"/>
      <c r="D82" s="169"/>
      <c r="E82" s="233">
        <v>100000</v>
      </c>
      <c r="F82" s="223"/>
      <c r="G82" s="223"/>
      <c r="H82" s="233">
        <v>100000</v>
      </c>
      <c r="I82" s="233">
        <v>100000</v>
      </c>
      <c r="J82" s="255" t="s">
        <v>313</v>
      </c>
    </row>
    <row r="83" spans="1:17" s="89" customFormat="1" ht="35.25" customHeight="1">
      <c r="A83" s="275" t="s">
        <v>384</v>
      </c>
      <c r="B83" s="298" t="s">
        <v>385</v>
      </c>
      <c r="C83" s="295" t="s">
        <v>343</v>
      </c>
      <c r="D83" s="299"/>
      <c r="E83" s="300">
        <f>E84+E88+E93+E95</f>
        <v>1906056</v>
      </c>
      <c r="F83" s="301" t="e">
        <f>#REF!</f>
        <v>#REF!</v>
      </c>
      <c r="G83" s="301"/>
      <c r="H83" s="301">
        <f>H84+H88+H93+H95</f>
        <v>1586000</v>
      </c>
      <c r="I83" s="302">
        <f>I84+I88+I93+I95</f>
        <v>1586000</v>
      </c>
      <c r="J83" s="260" t="e">
        <f>#REF!</f>
        <v>#REF!</v>
      </c>
      <c r="L83" s="65"/>
      <c r="M83" s="65"/>
      <c r="N83" s="65"/>
      <c r="O83" s="65"/>
      <c r="P83" s="65"/>
      <c r="Q83" s="65"/>
    </row>
    <row r="84" spans="1:17" s="89" customFormat="1" ht="25.5" customHeight="1">
      <c r="A84" s="275" t="s">
        <v>386</v>
      </c>
      <c r="B84" s="371" t="s">
        <v>86</v>
      </c>
      <c r="C84" s="372"/>
      <c r="D84" s="309"/>
      <c r="E84" s="281">
        <f>SUM(E85:E87)</f>
        <v>410000</v>
      </c>
      <c r="F84" s="282"/>
      <c r="G84" s="282"/>
      <c r="H84" s="281">
        <f>SUM(H85:H87)</f>
        <v>410000</v>
      </c>
      <c r="I84" s="297">
        <f>SUM(I85:I87)</f>
        <v>410000</v>
      </c>
      <c r="J84" s="255"/>
      <c r="L84" s="65"/>
      <c r="M84" s="65"/>
      <c r="N84" s="65"/>
      <c r="O84" s="65"/>
      <c r="P84" s="65"/>
      <c r="Q84" s="65"/>
    </row>
    <row r="85" spans="1:17" s="89" customFormat="1" ht="51.75" customHeight="1">
      <c r="A85" s="275" t="s">
        <v>300</v>
      </c>
      <c r="B85" s="352" t="s">
        <v>41</v>
      </c>
      <c r="C85" s="353"/>
      <c r="D85" s="168"/>
      <c r="E85" s="222">
        <v>200000</v>
      </c>
      <c r="F85" s="223"/>
      <c r="G85" s="223"/>
      <c r="H85" s="222">
        <v>200000</v>
      </c>
      <c r="I85" s="222">
        <v>200000</v>
      </c>
      <c r="J85" s="255" t="s">
        <v>335</v>
      </c>
      <c r="L85" s="65"/>
      <c r="M85" s="65"/>
      <c r="N85" s="65"/>
      <c r="O85" s="65"/>
      <c r="P85" s="65"/>
      <c r="Q85" s="65"/>
    </row>
    <row r="86" spans="1:17" s="89" customFormat="1" ht="51" customHeight="1">
      <c r="A86" s="275" t="s">
        <v>300</v>
      </c>
      <c r="B86" s="352" t="s">
        <v>42</v>
      </c>
      <c r="C86" s="353"/>
      <c r="D86" s="168"/>
      <c r="E86" s="222">
        <v>110000</v>
      </c>
      <c r="F86" s="223"/>
      <c r="G86" s="223"/>
      <c r="H86" s="222">
        <v>110000</v>
      </c>
      <c r="I86" s="224">
        <v>110000</v>
      </c>
      <c r="J86" s="255" t="s">
        <v>316</v>
      </c>
      <c r="L86" s="65"/>
      <c r="M86" s="65"/>
      <c r="N86" s="65"/>
      <c r="O86" s="65"/>
      <c r="P86" s="65"/>
      <c r="Q86" s="65"/>
    </row>
    <row r="87" spans="1:17" s="89" customFormat="1" ht="51" customHeight="1">
      <c r="A87" s="275" t="s">
        <v>300</v>
      </c>
      <c r="B87" s="352" t="s">
        <v>329</v>
      </c>
      <c r="C87" s="353"/>
      <c r="D87" s="168"/>
      <c r="E87" s="222">
        <v>100000</v>
      </c>
      <c r="F87" s="223"/>
      <c r="G87" s="223"/>
      <c r="H87" s="222">
        <v>100000</v>
      </c>
      <c r="I87" s="222">
        <v>100000</v>
      </c>
      <c r="J87" s="255" t="s">
        <v>330</v>
      </c>
      <c r="L87" s="65"/>
      <c r="M87" s="65"/>
      <c r="N87" s="65"/>
      <c r="O87" s="65"/>
      <c r="P87" s="65"/>
      <c r="Q87" s="65"/>
    </row>
    <row r="88" spans="1:17" s="89" customFormat="1" ht="24" customHeight="1">
      <c r="A88" s="275" t="s">
        <v>87</v>
      </c>
      <c r="B88" s="371" t="s">
        <v>88</v>
      </c>
      <c r="C88" s="372"/>
      <c r="D88" s="309"/>
      <c r="E88" s="281">
        <f>SUM(E89:E92)</f>
        <v>436000</v>
      </c>
      <c r="F88" s="282"/>
      <c r="G88" s="282"/>
      <c r="H88" s="281">
        <f>SUM(H89:H92)</f>
        <v>436000</v>
      </c>
      <c r="I88" s="297">
        <f>SUM(I89:I92)</f>
        <v>436000</v>
      </c>
      <c r="J88" s="255"/>
      <c r="L88" s="65"/>
      <c r="M88" s="65"/>
      <c r="N88" s="65"/>
      <c r="O88" s="65"/>
      <c r="P88" s="65"/>
      <c r="Q88" s="65"/>
    </row>
    <row r="89" spans="1:17" s="89" customFormat="1" ht="45" customHeight="1">
      <c r="A89" s="275" t="s">
        <v>300</v>
      </c>
      <c r="B89" s="349" t="s">
        <v>89</v>
      </c>
      <c r="C89" s="350"/>
      <c r="D89" s="169"/>
      <c r="E89" s="222">
        <v>150000</v>
      </c>
      <c r="F89" s="223"/>
      <c r="G89" s="223"/>
      <c r="H89" s="222">
        <v>150000</v>
      </c>
      <c r="I89" s="224">
        <v>150000</v>
      </c>
      <c r="J89" s="255" t="s">
        <v>316</v>
      </c>
      <c r="L89" s="65"/>
      <c r="M89" s="65"/>
      <c r="N89" s="65"/>
      <c r="O89" s="65"/>
      <c r="P89" s="65"/>
      <c r="Q89" s="65"/>
    </row>
    <row r="90" spans="1:17" s="89" customFormat="1" ht="45" customHeight="1">
      <c r="A90" s="275" t="s">
        <v>300</v>
      </c>
      <c r="B90" s="349" t="s">
        <v>332</v>
      </c>
      <c r="C90" s="350"/>
      <c r="D90" s="169"/>
      <c r="E90" s="222">
        <v>70000</v>
      </c>
      <c r="F90" s="223"/>
      <c r="G90" s="223"/>
      <c r="H90" s="222">
        <v>70000</v>
      </c>
      <c r="I90" s="222">
        <v>70000</v>
      </c>
      <c r="J90" s="255"/>
      <c r="L90" s="65"/>
      <c r="M90" s="65"/>
      <c r="N90" s="65"/>
      <c r="O90" s="65"/>
      <c r="P90" s="65"/>
      <c r="Q90" s="65"/>
    </row>
    <row r="91" spans="1:17" s="89" customFormat="1" ht="36" customHeight="1">
      <c r="A91" s="275" t="s">
        <v>300</v>
      </c>
      <c r="B91" s="349" t="s">
        <v>43</v>
      </c>
      <c r="C91" s="350"/>
      <c r="D91" s="169"/>
      <c r="E91" s="222">
        <v>16000</v>
      </c>
      <c r="F91" s="223"/>
      <c r="G91" s="223"/>
      <c r="H91" s="222">
        <v>16000</v>
      </c>
      <c r="I91" s="224">
        <v>16000</v>
      </c>
      <c r="J91" s="255" t="s">
        <v>316</v>
      </c>
      <c r="L91" s="65"/>
      <c r="M91" s="65"/>
      <c r="N91" s="65"/>
      <c r="O91" s="65"/>
      <c r="P91" s="65"/>
      <c r="Q91" s="65"/>
    </row>
    <row r="92" spans="1:17" s="89" customFormat="1" ht="53.25" customHeight="1">
      <c r="A92" s="275" t="s">
        <v>300</v>
      </c>
      <c r="B92" s="349" t="s">
        <v>77</v>
      </c>
      <c r="C92" s="350"/>
      <c r="D92" s="169"/>
      <c r="E92" s="222">
        <v>200000</v>
      </c>
      <c r="F92" s="223"/>
      <c r="G92" s="223"/>
      <c r="H92" s="222">
        <v>200000</v>
      </c>
      <c r="I92" s="224">
        <v>200000</v>
      </c>
      <c r="J92" s="255" t="s">
        <v>316</v>
      </c>
      <c r="L92" s="65"/>
      <c r="M92" s="65"/>
      <c r="N92" s="65"/>
      <c r="O92" s="65"/>
      <c r="P92" s="65"/>
      <c r="Q92" s="65"/>
    </row>
    <row r="93" spans="1:17" s="89" customFormat="1" ht="33" customHeight="1">
      <c r="A93" s="275" t="s">
        <v>90</v>
      </c>
      <c r="B93" s="371" t="s">
        <v>91</v>
      </c>
      <c r="C93" s="372"/>
      <c r="D93" s="309"/>
      <c r="E93" s="281">
        <f>E94</f>
        <v>440056</v>
      </c>
      <c r="F93" s="282"/>
      <c r="G93" s="282"/>
      <c r="H93" s="281">
        <f>H94</f>
        <v>120000</v>
      </c>
      <c r="I93" s="337">
        <f>I94</f>
        <v>120000</v>
      </c>
      <c r="J93" s="255"/>
      <c r="L93" s="65"/>
      <c r="M93" s="65"/>
      <c r="N93" s="65"/>
      <c r="O93" s="65"/>
      <c r="P93" s="65"/>
      <c r="Q93" s="65"/>
    </row>
    <row r="94" spans="1:17" s="89" customFormat="1" ht="35.25" customHeight="1">
      <c r="A94" s="275" t="s">
        <v>300</v>
      </c>
      <c r="B94" s="349" t="s">
        <v>44</v>
      </c>
      <c r="C94" s="350"/>
      <c r="D94" s="169"/>
      <c r="E94" s="226">
        <v>440056</v>
      </c>
      <c r="F94" s="226">
        <v>120</v>
      </c>
      <c r="G94" s="226">
        <v>73</v>
      </c>
      <c r="H94" s="226">
        <v>120000</v>
      </c>
      <c r="I94" s="226">
        <v>120000</v>
      </c>
      <c r="J94" s="255" t="s">
        <v>316</v>
      </c>
      <c r="L94" s="65"/>
      <c r="M94" s="65"/>
      <c r="N94" s="65"/>
      <c r="O94" s="65"/>
      <c r="P94" s="65"/>
      <c r="Q94" s="65"/>
    </row>
    <row r="95" spans="1:17" s="236" customFormat="1" ht="24" customHeight="1">
      <c r="A95" s="277" t="s">
        <v>92</v>
      </c>
      <c r="B95" s="371" t="s">
        <v>93</v>
      </c>
      <c r="C95" s="372"/>
      <c r="D95" s="309"/>
      <c r="E95" s="329">
        <f>SUM(E96:E100)</f>
        <v>620000</v>
      </c>
      <c r="F95" s="329">
        <f>SUM(F96:F104)</f>
        <v>0</v>
      </c>
      <c r="G95" s="329"/>
      <c r="H95" s="329">
        <f>SUM(H96:H100)</f>
        <v>620000</v>
      </c>
      <c r="I95" s="330">
        <f>SUM(I96:I100)</f>
        <v>620000</v>
      </c>
      <c r="J95" s="259" t="s">
        <v>300</v>
      </c>
      <c r="L95" s="64"/>
      <c r="M95" s="64"/>
      <c r="N95" s="64"/>
      <c r="O95" s="64"/>
      <c r="P95" s="64"/>
      <c r="Q95" s="64"/>
    </row>
    <row r="96" spans="1:17" s="89" customFormat="1" ht="36.75" customHeight="1">
      <c r="A96" s="275" t="s">
        <v>300</v>
      </c>
      <c r="B96" s="349" t="s">
        <v>45</v>
      </c>
      <c r="C96" s="350"/>
      <c r="D96" s="169"/>
      <c r="E96" s="222">
        <v>200000</v>
      </c>
      <c r="F96" s="223"/>
      <c r="G96" s="223"/>
      <c r="H96" s="222">
        <v>200000</v>
      </c>
      <c r="I96" s="222">
        <v>200000</v>
      </c>
      <c r="J96" s="255" t="s">
        <v>316</v>
      </c>
      <c r="L96" s="65"/>
      <c r="M96" s="65"/>
      <c r="N96" s="65"/>
      <c r="O96" s="65"/>
      <c r="P96" s="65"/>
      <c r="Q96" s="65"/>
    </row>
    <row r="97" spans="1:17" s="89" customFormat="1" ht="37.5" customHeight="1">
      <c r="A97" s="275" t="s">
        <v>300</v>
      </c>
      <c r="B97" s="349" t="s">
        <v>46</v>
      </c>
      <c r="C97" s="350"/>
      <c r="D97" s="169"/>
      <c r="E97" s="222">
        <v>100000</v>
      </c>
      <c r="F97" s="223"/>
      <c r="G97" s="223"/>
      <c r="H97" s="222">
        <v>100000</v>
      </c>
      <c r="I97" s="224">
        <v>100000</v>
      </c>
      <c r="J97" s="255" t="s">
        <v>316</v>
      </c>
      <c r="L97" s="65"/>
      <c r="M97" s="65"/>
      <c r="N97" s="65"/>
      <c r="O97" s="65"/>
      <c r="P97" s="65"/>
      <c r="Q97" s="65"/>
    </row>
    <row r="98" spans="1:17" s="89" customFormat="1" ht="33.75" customHeight="1">
      <c r="A98" s="275" t="s">
        <v>300</v>
      </c>
      <c r="B98" s="349" t="s">
        <v>47</v>
      </c>
      <c r="C98" s="350"/>
      <c r="D98" s="169"/>
      <c r="E98" s="222">
        <v>60000</v>
      </c>
      <c r="F98" s="223"/>
      <c r="G98" s="223"/>
      <c r="H98" s="222">
        <v>60000</v>
      </c>
      <c r="I98" s="224">
        <v>60000</v>
      </c>
      <c r="J98" s="255" t="s">
        <v>316</v>
      </c>
      <c r="L98" s="65"/>
      <c r="M98" s="65"/>
      <c r="N98" s="65"/>
      <c r="O98" s="65"/>
      <c r="P98" s="65"/>
      <c r="Q98" s="65"/>
    </row>
    <row r="99" spans="1:17" s="89" customFormat="1" ht="48.75" customHeight="1">
      <c r="A99" s="275" t="s">
        <v>300</v>
      </c>
      <c r="B99" s="349" t="s">
        <v>59</v>
      </c>
      <c r="C99" s="350"/>
      <c r="D99" s="169"/>
      <c r="E99" s="222">
        <v>180000</v>
      </c>
      <c r="F99" s="223"/>
      <c r="G99" s="223"/>
      <c r="H99" s="222">
        <v>180000</v>
      </c>
      <c r="I99" s="224">
        <v>180000</v>
      </c>
      <c r="J99" s="255" t="s">
        <v>316</v>
      </c>
      <c r="L99" s="65"/>
      <c r="M99" s="65"/>
      <c r="N99" s="65"/>
      <c r="O99" s="65"/>
      <c r="P99" s="65"/>
      <c r="Q99" s="65"/>
    </row>
    <row r="100" spans="1:17" s="89" customFormat="1" ht="51.75" customHeight="1">
      <c r="A100" s="275" t="s">
        <v>300</v>
      </c>
      <c r="B100" s="349" t="s">
        <v>48</v>
      </c>
      <c r="C100" s="350"/>
      <c r="D100" s="169"/>
      <c r="E100" s="222">
        <v>80000</v>
      </c>
      <c r="F100" s="223"/>
      <c r="G100" s="223"/>
      <c r="H100" s="222">
        <v>80000</v>
      </c>
      <c r="I100" s="224">
        <v>80000</v>
      </c>
      <c r="J100" s="255" t="s">
        <v>316</v>
      </c>
      <c r="L100" s="65"/>
      <c r="M100" s="65"/>
      <c r="N100" s="65"/>
      <c r="O100" s="65"/>
      <c r="P100" s="65"/>
      <c r="Q100" s="65"/>
    </row>
    <row r="101" spans="1:10" s="89" customFormat="1" ht="15.75">
      <c r="A101" s="277" t="s">
        <v>94</v>
      </c>
      <c r="B101" s="369" t="s">
        <v>120</v>
      </c>
      <c r="C101" s="370"/>
      <c r="D101" s="298"/>
      <c r="E101" s="301">
        <f>E102</f>
        <v>77697279</v>
      </c>
      <c r="F101" s="301" t="s">
        <v>300</v>
      </c>
      <c r="G101" s="301"/>
      <c r="H101" s="301">
        <f>H102</f>
        <v>72860074</v>
      </c>
      <c r="I101" s="302">
        <f>I102+I127</f>
        <v>21188300</v>
      </c>
      <c r="J101" s="338" t="s">
        <v>300</v>
      </c>
    </row>
    <row r="102" spans="1:10" s="231" customFormat="1" ht="15.75">
      <c r="A102" s="277" t="s">
        <v>95</v>
      </c>
      <c r="B102" s="371" t="s">
        <v>96</v>
      </c>
      <c r="C102" s="372"/>
      <c r="D102" s="339"/>
      <c r="E102" s="281">
        <f>SUM(E103:E126)</f>
        <v>77697279</v>
      </c>
      <c r="F102" s="230">
        <f>F104</f>
        <v>0</v>
      </c>
      <c r="G102" s="230"/>
      <c r="H102" s="281">
        <f>SUM(H103:H126)</f>
        <v>72860074</v>
      </c>
      <c r="I102" s="297">
        <f>SUM(I103:I126)</f>
        <v>6201811</v>
      </c>
      <c r="J102" s="258" t="s">
        <v>300</v>
      </c>
    </row>
    <row r="103" spans="1:10" s="231" customFormat="1" ht="67.5" customHeight="1">
      <c r="A103" s="275" t="s">
        <v>300</v>
      </c>
      <c r="B103" s="363" t="s">
        <v>49</v>
      </c>
      <c r="C103" s="364"/>
      <c r="D103" s="232"/>
      <c r="E103" s="230"/>
      <c r="F103" s="230"/>
      <c r="G103" s="230"/>
      <c r="H103" s="230"/>
      <c r="I103" s="238">
        <v>100000</v>
      </c>
      <c r="J103" s="258" t="s">
        <v>312</v>
      </c>
    </row>
    <row r="104" spans="1:10" s="89" customFormat="1" ht="50.25" customHeight="1">
      <c r="A104" s="277" t="s">
        <v>300</v>
      </c>
      <c r="B104" s="349" t="s">
        <v>50</v>
      </c>
      <c r="C104" s="350"/>
      <c r="D104" s="169"/>
      <c r="E104" s="222"/>
      <c r="F104" s="223"/>
      <c r="G104" s="223"/>
      <c r="H104" s="222"/>
      <c r="I104" s="224">
        <v>100000</v>
      </c>
      <c r="J104" s="255" t="s">
        <v>314</v>
      </c>
    </row>
    <row r="105" spans="1:14" s="235" customFormat="1" ht="46.5" customHeight="1">
      <c r="A105" s="275" t="s">
        <v>300</v>
      </c>
      <c r="B105" s="361" t="s">
        <v>387</v>
      </c>
      <c r="C105" s="362"/>
      <c r="D105" s="273"/>
      <c r="E105" s="239">
        <v>1724000</v>
      </c>
      <c r="F105" s="252"/>
      <c r="G105" s="252"/>
      <c r="H105" s="239">
        <v>1724000</v>
      </c>
      <c r="I105" s="240">
        <v>100000</v>
      </c>
      <c r="J105" s="255" t="s">
        <v>326</v>
      </c>
      <c r="N105" s="253"/>
    </row>
    <row r="106" spans="1:14" s="89" customFormat="1" ht="41.25" customHeight="1">
      <c r="A106" s="277" t="s">
        <v>300</v>
      </c>
      <c r="B106" s="352" t="s">
        <v>388</v>
      </c>
      <c r="C106" s="353"/>
      <c r="D106" s="168"/>
      <c r="E106" s="222">
        <v>200000</v>
      </c>
      <c r="F106" s="223"/>
      <c r="G106" s="223"/>
      <c r="H106" s="222">
        <v>200000</v>
      </c>
      <c r="I106" s="222">
        <v>200000</v>
      </c>
      <c r="J106" s="255"/>
      <c r="N106" s="225"/>
    </row>
    <row r="107" spans="1:14" s="89" customFormat="1" ht="41.25" customHeight="1">
      <c r="A107" s="277" t="s">
        <v>300</v>
      </c>
      <c r="B107" s="352" t="s">
        <v>65</v>
      </c>
      <c r="C107" s="353"/>
      <c r="D107" s="168"/>
      <c r="E107" s="222">
        <v>120000</v>
      </c>
      <c r="F107" s="223"/>
      <c r="G107" s="223"/>
      <c r="H107" s="222">
        <v>120000</v>
      </c>
      <c r="I107" s="222">
        <v>120000</v>
      </c>
      <c r="J107" s="255"/>
      <c r="N107" s="225"/>
    </row>
    <row r="108" spans="1:14" s="89" customFormat="1" ht="54" customHeight="1">
      <c r="A108" s="277" t="s">
        <v>300</v>
      </c>
      <c r="B108" s="352" t="s">
        <v>51</v>
      </c>
      <c r="C108" s="353"/>
      <c r="D108" s="168"/>
      <c r="E108" s="222">
        <v>235000</v>
      </c>
      <c r="F108" s="223"/>
      <c r="G108" s="223"/>
      <c r="H108" s="222">
        <v>235000</v>
      </c>
      <c r="I108" s="222">
        <f>250000-15000</f>
        <v>235000</v>
      </c>
      <c r="J108" s="255" t="s">
        <v>307</v>
      </c>
      <c r="K108" s="340"/>
      <c r="L108" s="340"/>
      <c r="M108" s="340"/>
      <c r="N108" s="341"/>
    </row>
    <row r="109" spans="1:14" s="89" customFormat="1" ht="54" customHeight="1">
      <c r="A109" s="277"/>
      <c r="B109" s="352" t="s">
        <v>61</v>
      </c>
      <c r="C109" s="353"/>
      <c r="D109" s="168"/>
      <c r="E109" s="222">
        <v>15000</v>
      </c>
      <c r="F109" s="223"/>
      <c r="G109" s="223"/>
      <c r="H109" s="222">
        <v>15000</v>
      </c>
      <c r="I109" s="222">
        <v>15000</v>
      </c>
      <c r="J109" s="255"/>
      <c r="K109" s="340"/>
      <c r="L109" s="340"/>
      <c r="M109" s="340"/>
      <c r="N109" s="341"/>
    </row>
    <row r="110" spans="1:14" s="89" customFormat="1" ht="35.25" customHeight="1">
      <c r="A110" s="277" t="s">
        <v>300</v>
      </c>
      <c r="B110" s="352" t="s">
        <v>389</v>
      </c>
      <c r="C110" s="353"/>
      <c r="D110" s="168"/>
      <c r="E110" s="222" t="s">
        <v>300</v>
      </c>
      <c r="F110" s="223"/>
      <c r="G110" s="223"/>
      <c r="H110" s="222" t="s">
        <v>300</v>
      </c>
      <c r="I110" s="224">
        <v>50000</v>
      </c>
      <c r="J110" s="255" t="s">
        <v>325</v>
      </c>
      <c r="K110" s="340"/>
      <c r="L110" s="340"/>
      <c r="M110" s="340"/>
      <c r="N110" s="341"/>
    </row>
    <row r="111" spans="1:14" s="89" customFormat="1" ht="42" customHeight="1">
      <c r="A111" s="277" t="s">
        <v>300</v>
      </c>
      <c r="B111" s="352" t="s">
        <v>60</v>
      </c>
      <c r="C111" s="353"/>
      <c r="D111" s="168"/>
      <c r="E111" s="222">
        <v>190000</v>
      </c>
      <c r="F111" s="223"/>
      <c r="G111" s="223"/>
      <c r="H111" s="222">
        <v>190000</v>
      </c>
      <c r="I111" s="222">
        <v>190000</v>
      </c>
      <c r="J111" s="255" t="s">
        <v>306</v>
      </c>
      <c r="K111" s="342"/>
      <c r="L111" s="342"/>
      <c r="M111" s="342"/>
      <c r="N111" s="343"/>
    </row>
    <row r="112" spans="1:14" s="89" customFormat="1" ht="53.25" customHeight="1">
      <c r="A112" s="277"/>
      <c r="B112" s="352" t="s">
        <v>390</v>
      </c>
      <c r="C112" s="353"/>
      <c r="D112" s="168"/>
      <c r="E112" s="222">
        <v>2500000</v>
      </c>
      <c r="F112" s="223"/>
      <c r="G112" s="223"/>
      <c r="H112" s="222">
        <v>2500000</v>
      </c>
      <c r="I112" s="222">
        <v>900000</v>
      </c>
      <c r="J112" s="271" t="s">
        <v>337</v>
      </c>
      <c r="K112" s="342"/>
      <c r="L112" s="342"/>
      <c r="M112" s="342"/>
      <c r="N112" s="343"/>
    </row>
    <row r="113" spans="1:14" s="89" customFormat="1" ht="35.25" customHeight="1">
      <c r="A113" s="277"/>
      <c r="B113" s="352" t="s">
        <v>391</v>
      </c>
      <c r="C113" s="353"/>
      <c r="D113" s="168"/>
      <c r="E113" s="222">
        <v>200000</v>
      </c>
      <c r="F113" s="223"/>
      <c r="G113" s="223"/>
      <c r="H113" s="222">
        <v>200000</v>
      </c>
      <c r="I113" s="307">
        <v>200000</v>
      </c>
      <c r="J113" s="271"/>
      <c r="K113" s="342"/>
      <c r="L113" s="342"/>
      <c r="M113" s="342"/>
      <c r="N113" s="343"/>
    </row>
    <row r="114" spans="1:10" s="89" customFormat="1" ht="75.75" customHeight="1">
      <c r="A114" s="277" t="s">
        <v>300</v>
      </c>
      <c r="B114" s="361" t="s">
        <v>52</v>
      </c>
      <c r="C114" s="362"/>
      <c r="D114" s="250"/>
      <c r="E114" s="222">
        <v>4320000</v>
      </c>
      <c r="F114" s="223"/>
      <c r="G114" s="223"/>
      <c r="H114" s="222">
        <v>4320000</v>
      </c>
      <c r="I114" s="224">
        <f>150000-120000</f>
        <v>30000</v>
      </c>
      <c r="J114" s="255" t="s">
        <v>317</v>
      </c>
    </row>
    <row r="115" spans="1:10" s="89" customFormat="1" ht="76.5" customHeight="1">
      <c r="A115" s="277" t="s">
        <v>300</v>
      </c>
      <c r="B115" s="365" t="s">
        <v>53</v>
      </c>
      <c r="C115" s="366"/>
      <c r="D115" s="267"/>
      <c r="E115" s="222">
        <v>10500000</v>
      </c>
      <c r="F115" s="223"/>
      <c r="G115" s="223"/>
      <c r="H115" s="222">
        <v>10500000</v>
      </c>
      <c r="I115" s="224">
        <v>275000</v>
      </c>
      <c r="J115" s="255" t="s">
        <v>317</v>
      </c>
    </row>
    <row r="116" spans="1:10" s="89" customFormat="1" ht="60.75" customHeight="1">
      <c r="A116" s="277" t="s">
        <v>300</v>
      </c>
      <c r="B116" s="367" t="s">
        <v>54</v>
      </c>
      <c r="C116" s="368"/>
      <c r="D116" s="109"/>
      <c r="E116" s="222">
        <v>50000</v>
      </c>
      <c r="F116" s="223"/>
      <c r="G116" s="223"/>
      <c r="H116" s="222">
        <v>50000</v>
      </c>
      <c r="I116" s="224">
        <v>50000</v>
      </c>
      <c r="J116" s="255" t="s">
        <v>317</v>
      </c>
    </row>
    <row r="117" spans="1:10" s="89" customFormat="1" ht="53.25" customHeight="1">
      <c r="A117" s="277" t="s">
        <v>300</v>
      </c>
      <c r="B117" s="367" t="s">
        <v>0</v>
      </c>
      <c r="C117" s="368"/>
      <c r="D117" s="109"/>
      <c r="E117" s="222"/>
      <c r="F117" s="223"/>
      <c r="G117" s="223"/>
      <c r="H117" s="222"/>
      <c r="I117" s="224">
        <v>120000</v>
      </c>
      <c r="J117" s="255"/>
    </row>
    <row r="118" spans="1:10" s="89" customFormat="1" ht="36" customHeight="1">
      <c r="A118" s="275" t="s">
        <v>300</v>
      </c>
      <c r="B118" s="349" t="s">
        <v>1</v>
      </c>
      <c r="C118" s="350"/>
      <c r="D118" s="169"/>
      <c r="E118" s="222">
        <v>350000</v>
      </c>
      <c r="F118" s="223"/>
      <c r="G118" s="223"/>
      <c r="H118" s="222">
        <v>350000</v>
      </c>
      <c r="I118" s="224">
        <v>350000</v>
      </c>
      <c r="J118" s="255" t="s">
        <v>318</v>
      </c>
    </row>
    <row r="119" spans="1:14" s="89" customFormat="1" ht="33.75" customHeight="1">
      <c r="A119" s="277"/>
      <c r="B119" s="351" t="s">
        <v>66</v>
      </c>
      <c r="C119" s="358"/>
      <c r="D119" s="274"/>
      <c r="E119" s="308">
        <v>750000</v>
      </c>
      <c r="F119" s="268"/>
      <c r="G119" s="311">
        <v>60</v>
      </c>
      <c r="H119" s="264">
        <v>297668</v>
      </c>
      <c r="I119" s="270">
        <f>666800-300000-150000</f>
        <v>216800</v>
      </c>
      <c r="J119" s="259"/>
      <c r="N119" s="269"/>
    </row>
    <row r="120" spans="1:14" s="235" customFormat="1" ht="34.5" customHeight="1">
      <c r="A120" s="275"/>
      <c r="B120" s="361" t="s">
        <v>100</v>
      </c>
      <c r="C120" s="362"/>
      <c r="D120" s="273"/>
      <c r="E120" s="251">
        <v>1107979</v>
      </c>
      <c r="F120" s="252"/>
      <c r="G120" s="312">
        <v>62</v>
      </c>
      <c r="H120" s="239">
        <v>419206</v>
      </c>
      <c r="I120" s="240">
        <v>400000</v>
      </c>
      <c r="J120" s="255"/>
      <c r="N120" s="253"/>
    </row>
    <row r="121" spans="1:14" s="235" customFormat="1" ht="44.25" customHeight="1">
      <c r="A121" s="275"/>
      <c r="B121" s="361" t="s">
        <v>85</v>
      </c>
      <c r="C121" s="362"/>
      <c r="D121" s="273"/>
      <c r="E121" s="251"/>
      <c r="F121" s="252"/>
      <c r="G121" s="312"/>
      <c r="H121" s="239"/>
      <c r="I121" s="240">
        <v>108511</v>
      </c>
      <c r="J121" s="255"/>
      <c r="N121" s="253"/>
    </row>
    <row r="122" spans="1:10" s="89" customFormat="1" ht="30" customHeight="1">
      <c r="A122" s="277" t="s">
        <v>300</v>
      </c>
      <c r="B122" s="349" t="s">
        <v>62</v>
      </c>
      <c r="C122" s="350"/>
      <c r="D122" s="169"/>
      <c r="E122" s="222">
        <v>11625300</v>
      </c>
      <c r="F122" s="223"/>
      <c r="G122" s="314">
        <v>23</v>
      </c>
      <c r="H122" s="222">
        <v>8942200</v>
      </c>
      <c r="I122" s="224">
        <f>364000-83000</f>
        <v>281000</v>
      </c>
      <c r="J122" s="255" t="s">
        <v>314</v>
      </c>
    </row>
    <row r="123" spans="1:10" s="89" customFormat="1" ht="34.5" customHeight="1">
      <c r="A123" s="277" t="s">
        <v>300</v>
      </c>
      <c r="B123" s="352" t="s">
        <v>55</v>
      </c>
      <c r="C123" s="353"/>
      <c r="D123" s="171"/>
      <c r="E123" s="222">
        <v>2210000</v>
      </c>
      <c r="F123" s="223"/>
      <c r="G123" s="314">
        <v>46</v>
      </c>
      <c r="H123" s="222">
        <v>1197000</v>
      </c>
      <c r="I123" s="224">
        <v>110500</v>
      </c>
      <c r="J123" s="255" t="s">
        <v>314</v>
      </c>
    </row>
    <row r="124" spans="1:10" s="89" customFormat="1" ht="49.5" customHeight="1">
      <c r="A124" s="277" t="s">
        <v>300</v>
      </c>
      <c r="B124" s="352" t="s">
        <v>67</v>
      </c>
      <c r="C124" s="353"/>
      <c r="D124" s="168"/>
      <c r="E124" s="222">
        <v>40000000</v>
      </c>
      <c r="F124" s="223"/>
      <c r="G124" s="314"/>
      <c r="H124" s="222">
        <v>40000000</v>
      </c>
      <c r="I124" s="222">
        <v>950000</v>
      </c>
      <c r="J124" s="255" t="s">
        <v>314</v>
      </c>
    </row>
    <row r="125" spans="1:10" s="89" customFormat="1" ht="33.75" customHeight="1">
      <c r="A125" s="277"/>
      <c r="B125" s="381" t="s">
        <v>78</v>
      </c>
      <c r="C125" s="394"/>
      <c r="D125" s="168"/>
      <c r="E125" s="222">
        <v>800000</v>
      </c>
      <c r="F125" s="223"/>
      <c r="G125" s="314"/>
      <c r="H125" s="222">
        <v>800000</v>
      </c>
      <c r="I125" s="222">
        <v>300000</v>
      </c>
      <c r="J125" s="271"/>
    </row>
    <row r="126" spans="1:10" s="89" customFormat="1" ht="36" customHeight="1">
      <c r="A126" s="277" t="s">
        <v>300</v>
      </c>
      <c r="B126" s="361" t="s">
        <v>101</v>
      </c>
      <c r="C126" s="362"/>
      <c r="D126" s="250"/>
      <c r="E126" s="222">
        <v>800000</v>
      </c>
      <c r="F126" s="223"/>
      <c r="G126" s="223"/>
      <c r="H126" s="222">
        <v>800000</v>
      </c>
      <c r="I126" s="307">
        <v>800000</v>
      </c>
      <c r="J126" s="271"/>
    </row>
    <row r="127" spans="1:10" s="89" customFormat="1" ht="26.25" customHeight="1">
      <c r="A127" s="277" t="s">
        <v>81</v>
      </c>
      <c r="B127" s="359" t="s">
        <v>82</v>
      </c>
      <c r="C127" s="360"/>
      <c r="D127" s="250"/>
      <c r="E127" s="281">
        <f>E128+E131+E134+E137+E140+E143</f>
        <v>16741052</v>
      </c>
      <c r="F127" s="282"/>
      <c r="G127" s="282"/>
      <c r="H127" s="281">
        <f>H128+H131+H134+H137+H140+H143</f>
        <v>16741052</v>
      </c>
      <c r="I127" s="283">
        <f>I128+I131+I134+I137+I140+I143</f>
        <v>14986489</v>
      </c>
      <c r="J127" s="271"/>
    </row>
    <row r="128" spans="1:10" s="89" customFormat="1" ht="36" customHeight="1">
      <c r="A128" s="277"/>
      <c r="B128" s="361" t="s">
        <v>70</v>
      </c>
      <c r="C128" s="362"/>
      <c r="D128" s="250"/>
      <c r="E128" s="222">
        <v>2250000</v>
      </c>
      <c r="F128" s="223"/>
      <c r="G128" s="223"/>
      <c r="H128" s="222">
        <v>2250000</v>
      </c>
      <c r="I128" s="307">
        <v>1500000</v>
      </c>
      <c r="J128" s="271"/>
    </row>
    <row r="129" spans="1:10" s="89" customFormat="1" ht="24.75" customHeight="1">
      <c r="A129" s="277"/>
      <c r="B129" s="354" t="s">
        <v>83</v>
      </c>
      <c r="C129" s="355"/>
      <c r="D129" s="325"/>
      <c r="E129" s="344"/>
      <c r="F129" s="345"/>
      <c r="G129" s="345"/>
      <c r="H129" s="344"/>
      <c r="I129" s="326">
        <v>1400000</v>
      </c>
      <c r="J129" s="271"/>
    </row>
    <row r="130" spans="1:10" s="89" customFormat="1" ht="27.75" customHeight="1">
      <c r="A130" s="277"/>
      <c r="B130" s="354" t="s">
        <v>84</v>
      </c>
      <c r="C130" s="355"/>
      <c r="D130" s="325"/>
      <c r="E130" s="344"/>
      <c r="F130" s="345"/>
      <c r="G130" s="345"/>
      <c r="H130" s="344"/>
      <c r="I130" s="326">
        <v>100000</v>
      </c>
      <c r="J130" s="271"/>
    </row>
    <row r="131" spans="1:10" s="89" customFormat="1" ht="51.75" customHeight="1">
      <c r="A131" s="277"/>
      <c r="B131" s="361" t="s">
        <v>68</v>
      </c>
      <c r="C131" s="362"/>
      <c r="D131" s="250"/>
      <c r="E131" s="222">
        <v>2250000</v>
      </c>
      <c r="F131" s="223"/>
      <c r="G131" s="223"/>
      <c r="H131" s="222">
        <v>2250000</v>
      </c>
      <c r="I131" s="307">
        <v>1755000</v>
      </c>
      <c r="J131" s="271"/>
    </row>
    <row r="132" spans="1:10" s="89" customFormat="1" ht="27.75" customHeight="1">
      <c r="A132" s="277"/>
      <c r="B132" s="354" t="s">
        <v>83</v>
      </c>
      <c r="C132" s="355"/>
      <c r="D132" s="325"/>
      <c r="E132" s="344"/>
      <c r="F132" s="345"/>
      <c r="G132" s="345"/>
      <c r="H132" s="344"/>
      <c r="I132" s="326">
        <v>1500000</v>
      </c>
      <c r="J132" s="271"/>
    </row>
    <row r="133" spans="1:10" s="89" customFormat="1" ht="27.75" customHeight="1">
      <c r="A133" s="277"/>
      <c r="B133" s="354" t="s">
        <v>84</v>
      </c>
      <c r="C133" s="355"/>
      <c r="D133" s="325"/>
      <c r="E133" s="344"/>
      <c r="F133" s="345"/>
      <c r="G133" s="345"/>
      <c r="H133" s="344"/>
      <c r="I133" s="326">
        <v>255000</v>
      </c>
      <c r="J133" s="271"/>
    </row>
    <row r="134" spans="1:10" s="89" customFormat="1" ht="27.75" customHeight="1">
      <c r="A134" s="277"/>
      <c r="B134" s="361" t="s">
        <v>56</v>
      </c>
      <c r="C134" s="362"/>
      <c r="D134" s="250"/>
      <c r="E134" s="222">
        <v>1537489</v>
      </c>
      <c r="F134" s="223"/>
      <c r="G134" s="223"/>
      <c r="H134" s="222">
        <v>1537489</v>
      </c>
      <c r="I134" s="307">
        <v>1537489</v>
      </c>
      <c r="J134" s="271"/>
    </row>
    <row r="135" spans="1:10" s="89" customFormat="1" ht="27.75" customHeight="1">
      <c r="A135" s="277"/>
      <c r="B135" s="354" t="s">
        <v>83</v>
      </c>
      <c r="C135" s="355"/>
      <c r="D135" s="325"/>
      <c r="E135" s="344"/>
      <c r="F135" s="345"/>
      <c r="G135" s="345"/>
      <c r="H135" s="344"/>
      <c r="I135" s="326">
        <v>900000</v>
      </c>
      <c r="J135" s="271"/>
    </row>
    <row r="136" spans="1:10" s="89" customFormat="1" ht="27" customHeight="1">
      <c r="A136" s="277"/>
      <c r="B136" s="354" t="s">
        <v>84</v>
      </c>
      <c r="C136" s="355"/>
      <c r="D136" s="325"/>
      <c r="E136" s="344"/>
      <c r="F136" s="345"/>
      <c r="G136" s="345"/>
      <c r="H136" s="344"/>
      <c r="I136" s="326">
        <v>637489</v>
      </c>
      <c r="J136" s="271"/>
    </row>
    <row r="137" spans="1:10" s="89" customFormat="1" ht="42.75" customHeight="1">
      <c r="A137" s="277"/>
      <c r="B137" s="351" t="s">
        <v>57</v>
      </c>
      <c r="C137" s="358"/>
      <c r="D137" s="250"/>
      <c r="E137" s="222">
        <v>6394390</v>
      </c>
      <c r="F137" s="223"/>
      <c r="G137" s="223"/>
      <c r="H137" s="222">
        <v>6394390</v>
      </c>
      <c r="I137" s="307">
        <v>6394000</v>
      </c>
      <c r="J137" s="271"/>
    </row>
    <row r="138" spans="1:10" s="89" customFormat="1" ht="30.75" customHeight="1">
      <c r="A138" s="277"/>
      <c r="B138" s="354" t="s">
        <v>83</v>
      </c>
      <c r="C138" s="355"/>
      <c r="D138" s="325"/>
      <c r="E138" s="344"/>
      <c r="F138" s="345"/>
      <c r="G138" s="345"/>
      <c r="H138" s="344"/>
      <c r="I138" s="326">
        <v>5700000</v>
      </c>
      <c r="J138" s="271"/>
    </row>
    <row r="139" spans="1:10" s="89" customFormat="1" ht="26.25" customHeight="1">
      <c r="A139" s="277"/>
      <c r="B139" s="354" t="s">
        <v>84</v>
      </c>
      <c r="C139" s="355"/>
      <c r="D139" s="325"/>
      <c r="E139" s="344"/>
      <c r="F139" s="345"/>
      <c r="G139" s="345"/>
      <c r="H139" s="344"/>
      <c r="I139" s="326">
        <v>694000</v>
      </c>
      <c r="J139" s="271"/>
    </row>
    <row r="140" spans="1:10" s="89" customFormat="1" ht="61.5" customHeight="1">
      <c r="A140" s="277"/>
      <c r="B140" s="361" t="s">
        <v>69</v>
      </c>
      <c r="C140" s="362"/>
      <c r="D140" s="250"/>
      <c r="E140" s="222">
        <v>1400000</v>
      </c>
      <c r="F140" s="223"/>
      <c r="G140" s="223"/>
      <c r="H140" s="222">
        <v>1400000</v>
      </c>
      <c r="I140" s="307">
        <v>1400000</v>
      </c>
      <c r="J140" s="271"/>
    </row>
    <row r="141" spans="1:10" s="89" customFormat="1" ht="24" customHeight="1">
      <c r="A141" s="277"/>
      <c r="B141" s="354" t="s">
        <v>83</v>
      </c>
      <c r="C141" s="355"/>
      <c r="D141" s="325"/>
      <c r="E141" s="344"/>
      <c r="F141" s="345"/>
      <c r="G141" s="345"/>
      <c r="H141" s="344"/>
      <c r="I141" s="326">
        <v>1200000</v>
      </c>
      <c r="J141" s="271"/>
    </row>
    <row r="142" spans="1:10" s="89" customFormat="1" ht="24.75" customHeight="1">
      <c r="A142" s="277"/>
      <c r="B142" s="354" t="s">
        <v>84</v>
      </c>
      <c r="C142" s="355"/>
      <c r="D142" s="325"/>
      <c r="E142" s="344"/>
      <c r="F142" s="345"/>
      <c r="G142" s="345"/>
      <c r="H142" s="344"/>
      <c r="I142" s="326">
        <v>200000</v>
      </c>
      <c r="J142" s="271"/>
    </row>
    <row r="143" spans="1:10" s="89" customFormat="1" ht="81" customHeight="1">
      <c r="A143" s="277"/>
      <c r="B143" s="361" t="s">
        <v>63</v>
      </c>
      <c r="C143" s="362"/>
      <c r="D143" s="250"/>
      <c r="E143" s="222">
        <v>2909173</v>
      </c>
      <c r="F143" s="223"/>
      <c r="G143" s="223"/>
      <c r="H143" s="222">
        <v>2909173</v>
      </c>
      <c r="I143" s="307">
        <v>2400000</v>
      </c>
      <c r="J143" s="271"/>
    </row>
    <row r="144" spans="1:10" s="89" customFormat="1" ht="27.75" customHeight="1">
      <c r="A144" s="277"/>
      <c r="B144" s="354" t="s">
        <v>83</v>
      </c>
      <c r="C144" s="355"/>
      <c r="D144" s="325"/>
      <c r="E144" s="344"/>
      <c r="F144" s="345"/>
      <c r="G144" s="345"/>
      <c r="H144" s="344"/>
      <c r="I144" s="326">
        <v>2000000</v>
      </c>
      <c r="J144" s="271"/>
    </row>
    <row r="145" spans="1:10" s="89" customFormat="1" ht="29.25" customHeight="1">
      <c r="A145" s="277"/>
      <c r="B145" s="354" t="s">
        <v>84</v>
      </c>
      <c r="C145" s="355"/>
      <c r="D145" s="325"/>
      <c r="E145" s="344"/>
      <c r="F145" s="345"/>
      <c r="G145" s="345"/>
      <c r="H145" s="344"/>
      <c r="I145" s="326">
        <v>400000</v>
      </c>
      <c r="J145" s="271"/>
    </row>
    <row r="146" spans="1:10" s="89" customFormat="1" ht="31.5" customHeight="1">
      <c r="A146" s="275" t="s">
        <v>98</v>
      </c>
      <c r="B146" s="298" t="s">
        <v>97</v>
      </c>
      <c r="C146" s="295" t="s">
        <v>343</v>
      </c>
      <c r="D146" s="298"/>
      <c r="E146" s="301">
        <f>SUM(E147:E153)</f>
        <v>2183528</v>
      </c>
      <c r="F146" s="301" t="e">
        <f>#REF!</f>
        <v>#REF!</v>
      </c>
      <c r="G146" s="301"/>
      <c r="H146" s="301">
        <f>SUM(H147:H153)</f>
        <v>2123059</v>
      </c>
      <c r="I146" s="303">
        <f>SUM(I147:I153)</f>
        <v>1936100</v>
      </c>
      <c r="J146" s="261" t="s">
        <v>300</v>
      </c>
    </row>
    <row r="147" spans="1:10" s="235" customFormat="1" ht="26.25" customHeight="1">
      <c r="A147" s="275" t="s">
        <v>300</v>
      </c>
      <c r="B147" s="363" t="s">
        <v>58</v>
      </c>
      <c r="C147" s="364"/>
      <c r="D147" s="232"/>
      <c r="E147" s="233">
        <v>300000</v>
      </c>
      <c r="F147" s="233"/>
      <c r="G147" s="233"/>
      <c r="H147" s="233">
        <v>300000</v>
      </c>
      <c r="I147" s="233">
        <v>300000</v>
      </c>
      <c r="J147" s="255" t="s">
        <v>308</v>
      </c>
    </row>
    <row r="148" spans="1:10" s="235" customFormat="1" ht="24.75" customHeight="1">
      <c r="A148" s="275" t="s">
        <v>300</v>
      </c>
      <c r="B148" s="363" t="s">
        <v>305</v>
      </c>
      <c r="C148" s="364"/>
      <c r="D148" s="232"/>
      <c r="E148" s="233">
        <v>304528</v>
      </c>
      <c r="F148" s="233"/>
      <c r="G148" s="233">
        <v>20</v>
      </c>
      <c r="H148" s="233">
        <v>244059</v>
      </c>
      <c r="I148" s="233">
        <v>50000</v>
      </c>
      <c r="J148" s="255" t="s">
        <v>308</v>
      </c>
    </row>
    <row r="149" spans="1:10" s="235" customFormat="1" ht="32.25" customHeight="1">
      <c r="A149" s="275" t="s">
        <v>300</v>
      </c>
      <c r="B149" s="363" t="s">
        <v>99</v>
      </c>
      <c r="C149" s="364"/>
      <c r="D149" s="232"/>
      <c r="E149" s="233">
        <v>330000</v>
      </c>
      <c r="F149" s="233"/>
      <c r="G149" s="233"/>
      <c r="H149" s="233">
        <v>330000</v>
      </c>
      <c r="I149" s="233">
        <v>330000</v>
      </c>
      <c r="J149" s="258" t="s">
        <v>309</v>
      </c>
    </row>
    <row r="150" spans="1:10" s="89" customFormat="1" ht="50.25" customHeight="1">
      <c r="A150" s="277"/>
      <c r="B150" s="361" t="s">
        <v>338</v>
      </c>
      <c r="C150" s="362"/>
      <c r="D150" s="250"/>
      <c r="E150" s="222">
        <v>299000</v>
      </c>
      <c r="F150" s="223"/>
      <c r="G150" s="223"/>
      <c r="H150" s="222">
        <v>299000</v>
      </c>
      <c r="I150" s="222">
        <v>299000</v>
      </c>
      <c r="J150" s="271" t="s">
        <v>337</v>
      </c>
    </row>
    <row r="151" spans="1:10" s="235" customFormat="1" ht="45.75" customHeight="1">
      <c r="A151" s="275" t="s">
        <v>300</v>
      </c>
      <c r="B151" s="363" t="s">
        <v>79</v>
      </c>
      <c r="C151" s="364"/>
      <c r="D151" s="232"/>
      <c r="E151" s="233">
        <v>650000</v>
      </c>
      <c r="F151" s="233"/>
      <c r="G151" s="233"/>
      <c r="H151" s="233">
        <v>650000</v>
      </c>
      <c r="I151" s="233">
        <v>650000</v>
      </c>
      <c r="J151" s="258"/>
    </row>
    <row r="152" spans="1:17" s="89" customFormat="1" ht="35.25" customHeight="1">
      <c r="A152" s="275" t="s">
        <v>300</v>
      </c>
      <c r="B152" s="349" t="s">
        <v>320</v>
      </c>
      <c r="C152" s="350"/>
      <c r="D152" s="169"/>
      <c r="E152" s="226">
        <v>300000</v>
      </c>
      <c r="F152" s="226"/>
      <c r="G152" s="226"/>
      <c r="H152" s="226">
        <v>300000</v>
      </c>
      <c r="I152" s="226">
        <v>300000</v>
      </c>
      <c r="J152" s="255" t="s">
        <v>316</v>
      </c>
      <c r="L152" s="65"/>
      <c r="M152" s="65"/>
      <c r="N152" s="65"/>
      <c r="O152" s="65"/>
      <c r="P152" s="65"/>
      <c r="Q152" s="65"/>
    </row>
    <row r="153" spans="1:17" s="89" customFormat="1" ht="23.25" customHeight="1">
      <c r="A153" s="275"/>
      <c r="B153" s="349" t="s">
        <v>331</v>
      </c>
      <c r="C153" s="350"/>
      <c r="D153" s="169"/>
      <c r="E153" s="226"/>
      <c r="F153" s="226"/>
      <c r="G153" s="226"/>
      <c r="H153" s="226"/>
      <c r="I153" s="226">
        <v>7100</v>
      </c>
      <c r="J153" s="255"/>
      <c r="L153" s="65"/>
      <c r="M153" s="65"/>
      <c r="N153" s="65"/>
      <c r="O153" s="65"/>
      <c r="P153" s="65"/>
      <c r="Q153" s="65"/>
    </row>
    <row r="154" spans="1:17" s="89" customFormat="1" ht="9" customHeight="1" hidden="1">
      <c r="A154" s="317"/>
      <c r="B154" s="318"/>
      <c r="C154" s="318"/>
      <c r="D154" s="318"/>
      <c r="E154" s="319"/>
      <c r="F154" s="319"/>
      <c r="G154" s="319"/>
      <c r="H154" s="319"/>
      <c r="I154" s="319"/>
      <c r="J154" s="320"/>
      <c r="L154" s="65"/>
      <c r="M154" s="65"/>
      <c r="N154" s="65"/>
      <c r="O154" s="65"/>
      <c r="P154" s="65"/>
      <c r="Q154" s="65"/>
    </row>
    <row r="155" spans="1:17" s="89" customFormat="1" ht="69" customHeight="1">
      <c r="A155" s="317"/>
      <c r="B155" s="412" t="s">
        <v>300</v>
      </c>
      <c r="C155" s="412"/>
      <c r="D155" s="412"/>
      <c r="E155" s="412"/>
      <c r="F155" s="412"/>
      <c r="G155" s="412"/>
      <c r="H155" s="412"/>
      <c r="I155" s="412"/>
      <c r="J155" s="320"/>
      <c r="L155" s="65"/>
      <c r="M155" s="65"/>
      <c r="N155" s="65"/>
      <c r="O155" s="65"/>
      <c r="P155" s="65"/>
      <c r="Q155" s="65"/>
    </row>
    <row r="156" spans="1:10" s="236" customFormat="1" ht="18.75" customHeight="1">
      <c r="A156" s="348" t="s">
        <v>74</v>
      </c>
      <c r="B156" s="348" t="s">
        <v>71</v>
      </c>
      <c r="C156" s="348"/>
      <c r="D156" s="348"/>
      <c r="E156" s="348"/>
      <c r="F156" s="348"/>
      <c r="G156" s="348"/>
      <c r="H156" s="348"/>
      <c r="I156" s="348"/>
      <c r="J156" s="348"/>
    </row>
    <row r="157" spans="2:9" ht="12.75" customHeight="1">
      <c r="B157" s="409" t="s">
        <v>72</v>
      </c>
      <c r="C157" s="409"/>
      <c r="H157" s="410" t="s">
        <v>73</v>
      </c>
      <c r="I157" s="410"/>
    </row>
    <row r="158" spans="1:10" ht="15.75">
      <c r="A158" s="393" t="s">
        <v>300</v>
      </c>
      <c r="B158" s="393"/>
      <c r="C158" s="393"/>
      <c r="D158" s="393"/>
      <c r="E158" s="393"/>
      <c r="F158" s="393"/>
      <c r="G158" s="393"/>
      <c r="H158" s="393"/>
      <c r="I158" s="393"/>
      <c r="J158" s="7" t="s">
        <v>300</v>
      </c>
    </row>
    <row r="159" spans="1:10" s="44" customFormat="1" ht="15.75">
      <c r="A159" s="393"/>
      <c r="B159" s="393"/>
      <c r="C159" s="393"/>
      <c r="D159" s="393"/>
      <c r="E159" s="393"/>
      <c r="F159" s="393"/>
      <c r="G159" s="393"/>
      <c r="H159" s="393"/>
      <c r="I159" s="393"/>
      <c r="J159" s="43"/>
    </row>
    <row r="160" spans="1:10" s="44" customFormat="1" ht="15.75">
      <c r="A160" s="393"/>
      <c r="B160" s="393"/>
      <c r="C160" s="393"/>
      <c r="D160" s="393"/>
      <c r="E160" s="393"/>
      <c r="F160" s="393"/>
      <c r="G160" s="393"/>
      <c r="H160" s="393"/>
      <c r="I160" s="393"/>
      <c r="J160" s="221"/>
    </row>
    <row r="161" spans="1:9" s="44" customFormat="1" ht="29.25" customHeight="1">
      <c r="A161" s="393"/>
      <c r="B161" s="393"/>
      <c r="C161" s="393"/>
      <c r="D161" s="393"/>
      <c r="E161" s="393"/>
      <c r="F161" s="393"/>
      <c r="G161" s="393"/>
      <c r="H161" s="393"/>
      <c r="I161" s="393"/>
    </row>
    <row r="162" s="44" customFormat="1" ht="18.75" customHeight="1">
      <c r="A162" s="3"/>
    </row>
    <row r="163" s="44" customFormat="1" ht="30.75" customHeight="1">
      <c r="A163" s="3"/>
    </row>
    <row r="164" spans="1:10" s="44" customFormat="1" ht="15.75" hidden="1">
      <c r="A164" s="3"/>
      <c r="B164" s="48"/>
      <c r="C164" s="48"/>
      <c r="D164" s="48"/>
      <c r="E164" s="221"/>
      <c r="F164" s="227"/>
      <c r="G164" s="227"/>
      <c r="H164" s="221"/>
      <c r="I164" s="221"/>
      <c r="J164" s="221"/>
    </row>
    <row r="165" spans="1:10" s="44" customFormat="1" ht="15.75" hidden="1">
      <c r="A165" s="3"/>
      <c r="B165" s="49"/>
      <c r="C165" s="49"/>
      <c r="D165" s="49"/>
      <c r="E165" s="221"/>
      <c r="F165" s="227"/>
      <c r="G165" s="227"/>
      <c r="H165" s="221"/>
      <c r="I165" s="221"/>
      <c r="J165" s="221"/>
    </row>
    <row r="166" spans="1:10" s="44" customFormat="1" ht="15.75">
      <c r="A166" s="3"/>
      <c r="B166" s="48"/>
      <c r="C166" s="48"/>
      <c r="D166" s="48"/>
      <c r="E166" s="221"/>
      <c r="F166" s="227"/>
      <c r="G166" s="227"/>
      <c r="H166" s="221"/>
      <c r="I166" s="221"/>
      <c r="J166" s="221"/>
    </row>
    <row r="167" s="44" customFormat="1" ht="15.75">
      <c r="A167" s="3"/>
    </row>
    <row r="168" spans="1:10" ht="15.75">
      <c r="A168" s="44"/>
      <c r="B168" s="51"/>
      <c r="C168" s="51"/>
      <c r="D168" s="51"/>
      <c r="E168" s="221"/>
      <c r="F168" s="228"/>
      <c r="G168" s="228"/>
      <c r="H168" s="229"/>
      <c r="I168" s="229"/>
      <c r="J168" s="229"/>
    </row>
    <row r="169" spans="1:5" ht="15.75">
      <c r="A169" s="44"/>
      <c r="B169" s="44"/>
      <c r="C169" s="44"/>
      <c r="D169" s="44"/>
      <c r="E169" s="44"/>
    </row>
    <row r="170" spans="1:5" ht="15.75">
      <c r="A170" s="44"/>
      <c r="B170" s="44"/>
      <c r="C170" s="44"/>
      <c r="D170" s="44"/>
      <c r="E170" s="44"/>
    </row>
    <row r="171" spans="1:5" ht="15.75">
      <c r="A171" s="44"/>
      <c r="B171" s="44"/>
      <c r="C171" s="44"/>
      <c r="D171" s="44"/>
      <c r="E171" s="44"/>
    </row>
    <row r="172" spans="1:10" ht="15.75">
      <c r="A172" s="44"/>
      <c r="B172" s="51"/>
      <c r="C172" s="51"/>
      <c r="D172" s="51"/>
      <c r="E172" s="52"/>
      <c r="H172" s="9"/>
      <c r="I172" s="9"/>
      <c r="J172" s="9"/>
    </row>
    <row r="173" spans="5:10" ht="15.75">
      <c r="E173" s="9"/>
      <c r="H173" s="9"/>
      <c r="I173" s="9"/>
      <c r="J173" s="9"/>
    </row>
    <row r="174" spans="5:10" ht="15.75">
      <c r="E174" s="9"/>
      <c r="H174" s="9"/>
      <c r="I174" s="9"/>
      <c r="J174" s="9"/>
    </row>
    <row r="175" spans="5:10" ht="15.75">
      <c r="E175" s="9"/>
      <c r="H175" s="9"/>
      <c r="I175" s="9"/>
      <c r="J175" s="9"/>
    </row>
    <row r="176" spans="5:10" ht="15.75">
      <c r="E176" s="9"/>
      <c r="H176" s="9"/>
      <c r="I176" s="9"/>
      <c r="J176" s="9"/>
    </row>
    <row r="177" spans="5:10" ht="15.75">
      <c r="E177" s="9"/>
      <c r="H177" s="9"/>
      <c r="I177" s="9"/>
      <c r="J177" s="9"/>
    </row>
    <row r="178" spans="5:10" ht="15.75">
      <c r="E178" s="9"/>
      <c r="H178" s="9"/>
      <c r="I178" s="9"/>
      <c r="J178" s="9"/>
    </row>
    <row r="179" spans="5:10" ht="15.75">
      <c r="E179" s="9"/>
      <c r="H179" s="9"/>
      <c r="I179" s="9"/>
      <c r="J179" s="9"/>
    </row>
    <row r="180" ht="15.75">
      <c r="E180" s="9"/>
    </row>
    <row r="181" ht="15.75">
      <c r="E181" s="9"/>
    </row>
    <row r="182" ht="15.75">
      <c r="E182" s="9"/>
    </row>
    <row r="183" ht="15.75">
      <c r="E183" s="9"/>
    </row>
    <row r="184" ht="15.75">
      <c r="E184" s="9"/>
    </row>
    <row r="185" ht="15.75">
      <c r="E185" s="9"/>
    </row>
    <row r="186" ht="15.75">
      <c r="E186" s="9"/>
    </row>
    <row r="187" ht="15.75">
      <c r="E187" s="9"/>
    </row>
    <row r="188" ht="15.75">
      <c r="E188" s="9"/>
    </row>
    <row r="189" ht="15.75">
      <c r="E189" s="9"/>
    </row>
    <row r="190" ht="15.75">
      <c r="E190" s="9"/>
    </row>
    <row r="191" ht="15.75">
      <c r="E191" s="9"/>
    </row>
    <row r="192" ht="15.75">
      <c r="E192" s="9"/>
    </row>
    <row r="193" ht="15.75">
      <c r="E193" s="9"/>
    </row>
    <row r="194" ht="15.75">
      <c r="E194" s="9"/>
    </row>
    <row r="195" ht="15.75">
      <c r="E195" s="9"/>
    </row>
    <row r="196" ht="15.75">
      <c r="E196" s="9"/>
    </row>
    <row r="197" ht="15.75">
      <c r="E197" s="9"/>
    </row>
    <row r="198" ht="15.75">
      <c r="E198" s="9"/>
    </row>
    <row r="199" ht="15.75">
      <c r="E199" s="9"/>
    </row>
    <row r="200" ht="15.75">
      <c r="E200" s="9"/>
    </row>
    <row r="201" ht="15.75">
      <c r="E201" s="9"/>
    </row>
    <row r="202" ht="15.75">
      <c r="E202" s="9"/>
    </row>
    <row r="203" ht="15.75">
      <c r="E203" s="9"/>
    </row>
    <row r="204" ht="15.75">
      <c r="E204" s="9"/>
    </row>
    <row r="205" ht="15.75">
      <c r="E205" s="9"/>
    </row>
    <row r="206" ht="15.75">
      <c r="E206" s="9"/>
    </row>
    <row r="207" ht="15.75">
      <c r="E207" s="9"/>
    </row>
    <row r="208" ht="15.75">
      <c r="E208" s="9"/>
    </row>
    <row r="209" ht="15.75">
      <c r="E209" s="9"/>
    </row>
    <row r="210" ht="15.75">
      <c r="E210" s="9"/>
    </row>
    <row r="211" ht="15.75">
      <c r="E211" s="9"/>
    </row>
    <row r="212" ht="15.75">
      <c r="E212" s="9"/>
    </row>
    <row r="213" ht="15.75">
      <c r="E213" s="9"/>
    </row>
    <row r="214" ht="15.75">
      <c r="E214" s="9"/>
    </row>
    <row r="215" ht="15.75">
      <c r="E215" s="9"/>
    </row>
    <row r="216" ht="15.75">
      <c r="E216" s="9"/>
    </row>
    <row r="217" ht="15.75">
      <c r="E217" s="9"/>
    </row>
    <row r="218" ht="15.75">
      <c r="E218" s="9"/>
    </row>
    <row r="219" ht="15.75">
      <c r="E219" s="9"/>
    </row>
    <row r="220" ht="15.75">
      <c r="E220" s="9"/>
    </row>
    <row r="221" ht="15.75">
      <c r="E221" s="9"/>
    </row>
    <row r="222" ht="15.75">
      <c r="E222" s="9"/>
    </row>
    <row r="223" ht="15.75">
      <c r="E223" s="9"/>
    </row>
    <row r="224" ht="15.75">
      <c r="E224" s="9"/>
    </row>
    <row r="225" ht="15.75">
      <c r="E225" s="9"/>
    </row>
  </sheetData>
  <mergeCells count="155">
    <mergeCell ref="B157:C157"/>
    <mergeCell ref="H157:I157"/>
    <mergeCell ref="G5:I5"/>
    <mergeCell ref="B155:I155"/>
    <mergeCell ref="A6:J6"/>
    <mergeCell ref="B10:B11"/>
    <mergeCell ref="J10:J11"/>
    <mergeCell ref="E9:E11"/>
    <mergeCell ref="G9:G11"/>
    <mergeCell ref="B7:I7"/>
    <mergeCell ref="A158:I161"/>
    <mergeCell ref="B125:C125"/>
    <mergeCell ref="H9:H11"/>
    <mergeCell ref="I9:I11"/>
    <mergeCell ref="C9:D11"/>
    <mergeCell ref="B14:C14"/>
    <mergeCell ref="B16:C16"/>
    <mergeCell ref="B17:C17"/>
    <mergeCell ref="A10:A11"/>
    <mergeCell ref="F10:F11"/>
    <mergeCell ref="B15:C15"/>
    <mergeCell ref="B18:C18"/>
    <mergeCell ref="B19:C19"/>
    <mergeCell ref="B20:C20"/>
    <mergeCell ref="B32:C32"/>
    <mergeCell ref="B21:C21"/>
    <mergeCell ref="B23:C23"/>
    <mergeCell ref="B24:C24"/>
    <mergeCell ref="B28:C28"/>
    <mergeCell ref="B35:C35"/>
    <mergeCell ref="B36:C36"/>
    <mergeCell ref="B25:C25"/>
    <mergeCell ref="B31:C31"/>
    <mergeCell ref="B34:C34"/>
    <mergeCell ref="B33:C33"/>
    <mergeCell ref="B29:C29"/>
    <mergeCell ref="B30:C30"/>
    <mergeCell ref="B26:C26"/>
    <mergeCell ref="B27:C27"/>
    <mergeCell ref="B37:C37"/>
    <mergeCell ref="B38:C38"/>
    <mergeCell ref="B39:C39"/>
    <mergeCell ref="B40:C40"/>
    <mergeCell ref="B48:C48"/>
    <mergeCell ref="B50:C50"/>
    <mergeCell ref="B47:C47"/>
    <mergeCell ref="B49:C49"/>
    <mergeCell ref="B51:C51"/>
    <mergeCell ref="B53:C53"/>
    <mergeCell ref="B22:C22"/>
    <mergeCell ref="B54:C54"/>
    <mergeCell ref="B42:C42"/>
    <mergeCell ref="B43:C43"/>
    <mergeCell ref="B44:C44"/>
    <mergeCell ref="B46:C46"/>
    <mergeCell ref="B45:C45"/>
    <mergeCell ref="B41:C41"/>
    <mergeCell ref="B55:C55"/>
    <mergeCell ref="B56:C56"/>
    <mergeCell ref="B57:C57"/>
    <mergeCell ref="B58:C58"/>
    <mergeCell ref="B60:C60"/>
    <mergeCell ref="B61:C61"/>
    <mergeCell ref="B62:C62"/>
    <mergeCell ref="B59:C59"/>
    <mergeCell ref="B64:C64"/>
    <mergeCell ref="B67:C67"/>
    <mergeCell ref="B63:C63"/>
    <mergeCell ref="B65:C65"/>
    <mergeCell ref="B66:C66"/>
    <mergeCell ref="B70:C70"/>
    <mergeCell ref="B69:C69"/>
    <mergeCell ref="B75:C75"/>
    <mergeCell ref="B76:C76"/>
    <mergeCell ref="B72:C72"/>
    <mergeCell ref="B73:C73"/>
    <mergeCell ref="B77:C77"/>
    <mergeCell ref="B78:C78"/>
    <mergeCell ref="B88:C88"/>
    <mergeCell ref="B79:C79"/>
    <mergeCell ref="B80:C80"/>
    <mergeCell ref="B82:C82"/>
    <mergeCell ref="B84:C84"/>
    <mergeCell ref="B81:C81"/>
    <mergeCell ref="B95:C95"/>
    <mergeCell ref="B96:C96"/>
    <mergeCell ref="B89:C89"/>
    <mergeCell ref="B90:C90"/>
    <mergeCell ref="B91:C91"/>
    <mergeCell ref="B92:C92"/>
    <mergeCell ref="B93:C93"/>
    <mergeCell ref="B94:C94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18:C118"/>
    <mergeCell ref="B119:C119"/>
    <mergeCell ref="B110:C110"/>
    <mergeCell ref="B111:C111"/>
    <mergeCell ref="B112:C112"/>
    <mergeCell ref="B113:C113"/>
    <mergeCell ref="B132:C132"/>
    <mergeCell ref="B122:C122"/>
    <mergeCell ref="B123:C123"/>
    <mergeCell ref="B149:C149"/>
    <mergeCell ref="B133:C133"/>
    <mergeCell ref="B134:C134"/>
    <mergeCell ref="B138:C138"/>
    <mergeCell ref="B139:C139"/>
    <mergeCell ref="B140:C140"/>
    <mergeCell ref="B141:C141"/>
    <mergeCell ref="B98:C98"/>
    <mergeCell ref="B99:C99"/>
    <mergeCell ref="B124:C124"/>
    <mergeCell ref="B126:C126"/>
    <mergeCell ref="B120:C120"/>
    <mergeCell ref="B114:C114"/>
    <mergeCell ref="B115:C115"/>
    <mergeCell ref="B121:C121"/>
    <mergeCell ref="B116:C116"/>
    <mergeCell ref="B117:C117"/>
    <mergeCell ref="B153:C153"/>
    <mergeCell ref="B143:C143"/>
    <mergeCell ref="B144:C144"/>
    <mergeCell ref="B145:C145"/>
    <mergeCell ref="B150:C150"/>
    <mergeCell ref="B151:C151"/>
    <mergeCell ref="B147:C147"/>
    <mergeCell ref="B148:C148"/>
    <mergeCell ref="B152:C152"/>
    <mergeCell ref="B142:C142"/>
    <mergeCell ref="B100:C100"/>
    <mergeCell ref="B135:C135"/>
    <mergeCell ref="B136:C136"/>
    <mergeCell ref="B137:C137"/>
    <mergeCell ref="B109:C109"/>
    <mergeCell ref="B130:C130"/>
    <mergeCell ref="B127:C127"/>
    <mergeCell ref="B128:C128"/>
    <mergeCell ref="B131:C131"/>
    <mergeCell ref="B68:C68"/>
    <mergeCell ref="B129:C129"/>
    <mergeCell ref="G1:J1"/>
    <mergeCell ref="G2:I2"/>
    <mergeCell ref="G3:I3"/>
    <mergeCell ref="G4:I4"/>
    <mergeCell ref="B85:C85"/>
    <mergeCell ref="B86:C86"/>
    <mergeCell ref="B87:C87"/>
    <mergeCell ref="B97:C97"/>
  </mergeCells>
  <printOptions/>
  <pageMargins left="0.2755905511811024" right="0.1968503937007874" top="0.3937007874015748" bottom="0.4330708661417323" header="0.2362204724409449" footer="0.1574803149606299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410" t="s">
        <v>197</v>
      </c>
      <c r="F1" s="410"/>
    </row>
    <row r="2" spans="1:6" ht="15.75">
      <c r="A2" s="413" t="s">
        <v>216</v>
      </c>
      <c r="B2" s="413"/>
      <c r="C2" s="413"/>
      <c r="D2" s="413"/>
      <c r="E2" s="413"/>
      <c r="F2" s="413"/>
    </row>
    <row r="3" spans="1:6" ht="15.75">
      <c r="A3" s="413" t="s">
        <v>187</v>
      </c>
      <c r="B3" s="413"/>
      <c r="C3" s="413"/>
      <c r="D3" s="413"/>
      <c r="E3" s="413"/>
      <c r="F3" s="413"/>
    </row>
    <row r="4" spans="5:6" ht="15.75">
      <c r="E4" s="419" t="s">
        <v>253</v>
      </c>
      <c r="F4" s="419"/>
    </row>
    <row r="5" ht="16.5" thickBot="1">
      <c r="F5" s="7" t="s">
        <v>174</v>
      </c>
    </row>
    <row r="6" spans="1:6" s="8" customFormat="1" ht="32.25" customHeight="1">
      <c r="A6" s="420" t="s">
        <v>178</v>
      </c>
      <c r="B6" s="28" t="s">
        <v>185</v>
      </c>
      <c r="C6" s="407" t="s">
        <v>188</v>
      </c>
      <c r="D6" s="407" t="s">
        <v>186</v>
      </c>
      <c r="E6" s="407" t="s">
        <v>175</v>
      </c>
      <c r="F6" s="417" t="s">
        <v>176</v>
      </c>
    </row>
    <row r="7" spans="1:6" s="8" customFormat="1" ht="57.75" customHeight="1" thickBot="1">
      <c r="A7" s="421"/>
      <c r="B7" s="29" t="s">
        <v>184</v>
      </c>
      <c r="C7" s="422"/>
      <c r="D7" s="422"/>
      <c r="E7" s="422"/>
      <c r="F7" s="418"/>
    </row>
    <row r="8" spans="1:6" ht="15.75">
      <c r="A8" s="11">
        <v>191</v>
      </c>
      <c r="B8" s="30" t="s">
        <v>145</v>
      </c>
      <c r="C8" s="14"/>
      <c r="D8" s="15"/>
      <c r="E8" s="14"/>
      <c r="F8" s="16"/>
    </row>
    <row r="9" spans="1:6" ht="15.75">
      <c r="A9" s="10">
        <v>150101</v>
      </c>
      <c r="B9" s="31" t="s">
        <v>177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146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120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183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121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212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196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189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190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111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195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191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249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242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150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238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239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240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241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256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255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254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104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105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106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107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108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103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207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208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250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251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213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252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214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163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204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152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120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110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147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248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148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172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170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198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258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205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257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193</v>
      </c>
      <c r="C58" s="17">
        <v>240</v>
      </c>
      <c r="D58" s="18"/>
      <c r="E58" s="17">
        <v>240</v>
      </c>
      <c r="F58" s="20">
        <v>240</v>
      </c>
      <c r="G58" s="405" t="s">
        <v>200</v>
      </c>
      <c r="H58" s="405"/>
      <c r="I58" s="405"/>
      <c r="J58" s="80">
        <v>4550</v>
      </c>
    </row>
    <row r="59" spans="1:12" ht="31.5" customHeight="1">
      <c r="A59" s="40"/>
      <c r="B59" s="34" t="s">
        <v>211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209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151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153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154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168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155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259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206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163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164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182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165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166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156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120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137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127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126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218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135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118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136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245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138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139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130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119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151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260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261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262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263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142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264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265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266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267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268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269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270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271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141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199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272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273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274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201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113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275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278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140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157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112</v>
      </c>
    </row>
    <row r="112" spans="1:8" ht="36.75" customHeight="1">
      <c r="A112" s="71"/>
      <c r="B112" s="72" t="s">
        <v>114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276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279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280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281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246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282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283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284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285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286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287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288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289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290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291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116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129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143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192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144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131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292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293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294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295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217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296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202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128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132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215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297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298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299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181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133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115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158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134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277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159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120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224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225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180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151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220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221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223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222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237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227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226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228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229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230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234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231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232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235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233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163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219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109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160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151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117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125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203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122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123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124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247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171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161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120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149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151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167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243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244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194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162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151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169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210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179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173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2000-12-31T22:23:27Z</cp:lastPrinted>
  <dcterms:created xsi:type="dcterms:W3CDTF">2008-09-16T05:09:35Z</dcterms:created>
  <dcterms:modified xsi:type="dcterms:W3CDTF">2014-02-03T05:54:07Z</dcterms:modified>
  <cp:category/>
  <cp:version/>
  <cp:contentType/>
  <cp:contentStatus/>
</cp:coreProperties>
</file>