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461" windowWidth="20610" windowHeight="11640" activeTab="0"/>
  </bookViews>
  <sheets>
    <sheet name="міський" sheetId="1" r:id="rId1"/>
    <sheet name="діаграмма_1" sheetId="2" r:id="rId2"/>
  </sheets>
  <externalReferences>
    <externalReference r:id="rId5"/>
  </externalReferences>
  <definedNames>
    <definedName name="_xlnm.Print_Area" localSheetId="0">'міський'!$A$1:$H$56</definedName>
  </definedNames>
  <calcPr fullCalcOnLoad="1"/>
</workbook>
</file>

<file path=xl/sharedStrings.xml><?xml version="1.0" encoding="utf-8"?>
<sst xmlns="http://schemas.openxmlformats.org/spreadsheetml/2006/main" count="74" uniqueCount="65">
  <si>
    <t>Найменування показників</t>
  </si>
  <si>
    <t>Плата за землю</t>
  </si>
  <si>
    <t>Місцеві податки і збори</t>
  </si>
  <si>
    <t>Державне мито</t>
  </si>
  <si>
    <t>Адміністративні штрафи та санкції</t>
  </si>
  <si>
    <t>Інші надходження</t>
  </si>
  <si>
    <t>Всього доходів</t>
  </si>
  <si>
    <t>Спеціальний фонд</t>
  </si>
  <si>
    <t>Разом загальний та спеціальний фонди</t>
  </si>
  <si>
    <t>Загальний фонд</t>
  </si>
  <si>
    <t>(тис.грн.)</t>
  </si>
  <si>
    <t>- орендна плата</t>
  </si>
  <si>
    <t>- земельний податок</t>
  </si>
  <si>
    <t xml:space="preserve">Бюджет розвитку </t>
  </si>
  <si>
    <t>Разом податкових та неподаткових доходів</t>
  </si>
  <si>
    <t>Податок на доходи фізичних осіб</t>
  </si>
  <si>
    <t>Податок на прибуток підприємств  комунальної власності</t>
  </si>
  <si>
    <t>Надходження від орендної плати за користування ЦМК та іншим майном, що перебуває в комунальній власності</t>
  </si>
  <si>
    <t>Фонди охорони навколишнього природного середовища</t>
  </si>
  <si>
    <t xml:space="preserve">Разом спеціальний фонд </t>
  </si>
  <si>
    <t>Всього спеціальний фонд</t>
  </si>
  <si>
    <t>Власні надходження бюджетних установ</t>
  </si>
  <si>
    <t xml:space="preserve">                                                                        Виконання міського бюджету м.Кіровограда                                              </t>
  </si>
  <si>
    <t xml:space="preserve">                            ДОХОДИ</t>
  </si>
  <si>
    <t>% виконан-ня до плану на 2007 рік</t>
  </si>
  <si>
    <t>Інші</t>
  </si>
  <si>
    <t>Податок на прибуток підприємств</t>
  </si>
  <si>
    <t>Орендна плата</t>
  </si>
  <si>
    <t>за І квартал 2015 року</t>
  </si>
  <si>
    <t xml:space="preserve"> Січень-березень 2014 року</t>
  </si>
  <si>
    <t>2015 рік</t>
  </si>
  <si>
    <t>% виконання річного плану</t>
  </si>
  <si>
    <t>% до факту січня-березня  2014 року у співставних умовах</t>
  </si>
  <si>
    <t>Факт</t>
  </si>
  <si>
    <t xml:space="preserve">Факт  у співставних умовах  </t>
  </si>
  <si>
    <t xml:space="preserve">План на рік  </t>
  </si>
  <si>
    <t>План на  січень- березень</t>
  </si>
  <si>
    <t>Факт за січень-березень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</si>
  <si>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</si>
  <si>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</si>
  <si>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</si>
  <si>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</si>
  <si>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 xml:space="preserve">Єдиний податок </t>
  </si>
  <si>
    <t>Транспортний податок</t>
  </si>
  <si>
    <t>Збір за місця для паркування тран-них засобів</t>
  </si>
  <si>
    <t>Туристичний збір</t>
  </si>
  <si>
    <t>Збір за провадження деяких видів підприємницької діяльності</t>
  </si>
  <si>
    <t>Екологічний податок</t>
  </si>
  <si>
    <t>Плата за надання ін. адміністративних послуг</t>
  </si>
  <si>
    <t>Трансферти з державного бюджету</t>
  </si>
  <si>
    <t>Дотації</t>
  </si>
  <si>
    <t>Освітня субвенція</t>
  </si>
  <si>
    <t>Медична субвенція</t>
  </si>
  <si>
    <t>Субвенції на соціальний захист</t>
  </si>
  <si>
    <t>Грошові стягнення за порушення законодав-ства про охорону НПС (50%)</t>
  </si>
  <si>
    <t>Збір за забруднення НПС</t>
  </si>
  <si>
    <t>Інші надходження до фонду охорони НПС</t>
  </si>
  <si>
    <t>Єдиний податок</t>
  </si>
  <si>
    <t>Кошти від відчуження майна</t>
  </si>
  <si>
    <t>Кошти від продажу земельних ділянок</t>
  </si>
  <si>
    <t>Кошти від пайової участі замовників</t>
  </si>
  <si>
    <t>7,2</t>
  </si>
  <si>
    <t>7965,03469</t>
  </si>
  <si>
    <t>Субвенції з державного  бюджету</t>
  </si>
  <si>
    <t>Оренда плата за користування ЦМК та іншого комунального майна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</si>
</sst>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422]d\ mmmm\ yyyy&quot; р.&quot;"/>
    <numFmt numFmtId="182" formatCode="mmm/yyyy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\ &quot;к.&quot;;\-#,##0\ &quot;к.&quot;"/>
    <numFmt numFmtId="200" formatCode="#,##0\ &quot;к.&quot;;[Red]\-#,##0\ &quot;к.&quot;"/>
    <numFmt numFmtId="201" formatCode="#,##0.00\ &quot;к.&quot;;\-#,##0.00\ &quot;к.&quot;"/>
    <numFmt numFmtId="202" formatCode="#,##0.00\ &quot;к.&quot;;[Red]\-#,##0.00\ &quot;к.&quot;"/>
    <numFmt numFmtId="203" formatCode="_-* #,##0\ &quot;к.&quot;_-;\-* #,##0\ &quot;к.&quot;_-;_-* &quot;-&quot;\ &quot;к.&quot;_-;_-@_-"/>
    <numFmt numFmtId="204" formatCode="_-* #,##0\ _к_._-;\-* #,##0\ _к_._-;_-* &quot;-&quot;\ _к_._-;_-@_-"/>
    <numFmt numFmtId="205" formatCode="_-* #,##0.00\ &quot;к.&quot;_-;\-* #,##0.00\ &quot;к.&quot;_-;_-* &quot;-&quot;??\ &quot;к.&quot;_-;_-@_-"/>
    <numFmt numFmtId="206" formatCode="_-* #,##0.00\ _к_._-;\-* #,##0.00\ _к_._-;_-* &quot;-&quot;??\ _к_._-;_-@_-"/>
    <numFmt numFmtId="207" formatCode="000000"/>
    <numFmt numFmtId="208" formatCode="#,##0.0"/>
    <numFmt numFmtId="209" formatCode="0.000"/>
    <numFmt numFmtId="210" formatCode="0.0000"/>
    <numFmt numFmtId="211" formatCode="0.0%"/>
    <numFmt numFmtId="212" formatCode="#,##0.00000"/>
    <numFmt numFmtId="213" formatCode="#,##0.000"/>
    <numFmt numFmtId="214" formatCode="0.00000"/>
    <numFmt numFmtId="215" formatCode="#,##0.0000"/>
    <numFmt numFmtId="216" formatCode="0.000000"/>
    <numFmt numFmtId="217" formatCode="0.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0000000"/>
  </numFmts>
  <fonts count="82">
    <font>
      <sz val="10"/>
      <name val="Arial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4"/>
      <color indexed="10"/>
      <name val="Times New Roman Cyr"/>
      <family val="1"/>
    </font>
    <font>
      <sz val="10"/>
      <color indexed="10"/>
      <name val="Times New Roman Cyr"/>
      <family val="1"/>
    </font>
    <font>
      <sz val="12"/>
      <color indexed="10"/>
      <name val="Times New Roman"/>
      <family val="1"/>
    </font>
    <font>
      <sz val="14"/>
      <color indexed="10"/>
      <name val="Times New Roman CYR"/>
      <family val="1"/>
    </font>
    <font>
      <sz val="13"/>
      <color indexed="10"/>
      <name val="Times New Roman Cyr"/>
      <family val="1"/>
    </font>
    <font>
      <b/>
      <i/>
      <sz val="12.5"/>
      <color indexed="10"/>
      <name val="Times New Roman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4"/>
      <color indexed="9"/>
      <name val="Times New Roman Cyr"/>
      <family val="0"/>
    </font>
    <font>
      <sz val="14"/>
      <color indexed="9"/>
      <name val="Times New Roman CYR"/>
      <family val="1"/>
    </font>
    <font>
      <sz val="13"/>
      <color indexed="9"/>
      <name val="Times New Roman Cyr"/>
      <family val="1"/>
    </font>
    <font>
      <sz val="12"/>
      <color indexed="9"/>
      <name val="Arial Cyr"/>
      <family val="0"/>
    </font>
    <font>
      <sz val="12"/>
      <color indexed="9"/>
      <name val="Times New Roman CYR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0"/>
      <name val="Times New Roman"/>
      <family val="1"/>
    </font>
    <font>
      <sz val="14"/>
      <color theme="0"/>
      <name val="Times New Roman Cyr"/>
      <family val="0"/>
    </font>
    <font>
      <sz val="14"/>
      <color theme="0"/>
      <name val="Times New Roman CYR"/>
      <family val="1"/>
    </font>
    <font>
      <sz val="13"/>
      <color theme="0"/>
      <name val="Times New Roman Cyr"/>
      <family val="1"/>
    </font>
    <font>
      <sz val="12"/>
      <color theme="0"/>
      <name val="Arial Cyr"/>
      <family val="0"/>
    </font>
    <font>
      <sz val="12"/>
      <color theme="0"/>
      <name val="Times New Roman CYR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208" fontId="8" fillId="0" borderId="10" xfId="0" applyNumberFormat="1" applyFont="1" applyFill="1" applyBorder="1" applyAlignment="1">
      <alignment horizontal="center" vertical="center"/>
    </xf>
    <xf numFmtId="208" fontId="2" fillId="0" borderId="10" xfId="0" applyNumberFormat="1" applyFont="1" applyFill="1" applyBorder="1" applyAlignment="1">
      <alignment horizontal="center" vertical="center"/>
    </xf>
    <xf numFmtId="208" fontId="3" fillId="0" borderId="11" xfId="0" applyNumberFormat="1" applyFont="1" applyFill="1" applyBorder="1" applyAlignment="1">
      <alignment horizontal="center" vertical="center"/>
    </xf>
    <xf numFmtId="208" fontId="2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208" fontId="7" fillId="0" borderId="10" xfId="0" applyNumberFormat="1" applyFont="1" applyFill="1" applyBorder="1" applyAlignment="1">
      <alignment horizontal="center" vertical="center" wrapText="1"/>
    </xf>
    <xf numFmtId="208" fontId="2" fillId="0" borderId="12" xfId="0" applyNumberFormat="1" applyFont="1" applyFill="1" applyBorder="1" applyAlignment="1">
      <alignment horizontal="center" vertical="center" wrapText="1"/>
    </xf>
    <xf numFmtId="208" fontId="6" fillId="0" borderId="12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/>
    </xf>
    <xf numFmtId="208" fontId="2" fillId="0" borderId="10" xfId="0" applyNumberFormat="1" applyFont="1" applyBorder="1" applyAlignment="1">
      <alignment horizontal="center" vertical="center" wrapText="1"/>
    </xf>
    <xf numFmtId="208" fontId="2" fillId="0" borderId="14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 wrapText="1"/>
    </xf>
    <xf numFmtId="208" fontId="7" fillId="0" borderId="14" xfId="0" applyNumberFormat="1" applyFont="1" applyBorder="1" applyAlignment="1">
      <alignment horizontal="center" vertical="center" wrapText="1"/>
    </xf>
    <xf numFmtId="208" fontId="2" fillId="0" borderId="12" xfId="0" applyNumberFormat="1" applyFont="1" applyBorder="1" applyAlignment="1">
      <alignment horizontal="center" vertical="center" wrapText="1"/>
    </xf>
    <xf numFmtId="208" fontId="2" fillId="0" borderId="15" xfId="0" applyNumberFormat="1" applyFont="1" applyBorder="1" applyAlignment="1">
      <alignment horizontal="center" vertical="center" wrapText="1"/>
    </xf>
    <xf numFmtId="208" fontId="8" fillId="0" borderId="16" xfId="0" applyNumberFormat="1" applyFont="1" applyBorder="1" applyAlignment="1">
      <alignment horizontal="center" vertical="center"/>
    </xf>
    <xf numFmtId="208" fontId="8" fillId="0" borderId="15" xfId="0" applyNumberFormat="1" applyFont="1" applyBorder="1" applyAlignment="1">
      <alignment horizontal="center" vertical="center"/>
    </xf>
    <xf numFmtId="208" fontId="2" fillId="0" borderId="16" xfId="0" applyNumberFormat="1" applyFont="1" applyBorder="1" applyAlignment="1">
      <alignment horizontal="center" vertical="center"/>
    </xf>
    <xf numFmtId="208" fontId="2" fillId="0" borderId="10" xfId="0" applyNumberFormat="1" applyFont="1" applyBorder="1" applyAlignment="1">
      <alignment horizontal="center" vertical="center"/>
    </xf>
    <xf numFmtId="208" fontId="6" fillId="0" borderId="10" xfId="0" applyNumberFormat="1" applyFont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/>
    </xf>
    <xf numFmtId="208" fontId="2" fillId="0" borderId="12" xfId="0" applyNumberFormat="1" applyFont="1" applyBorder="1" applyAlignment="1">
      <alignment horizontal="center" vertical="center"/>
    </xf>
    <xf numFmtId="208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208" fontId="2" fillId="0" borderId="17" xfId="0" applyNumberFormat="1" applyFont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208" fontId="6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 wrapText="1"/>
    </xf>
    <xf numFmtId="208" fontId="0" fillId="0" borderId="0" xfId="0" applyNumberFormat="1" applyBorder="1" applyAlignment="1">
      <alignment/>
    </xf>
    <xf numFmtId="208" fontId="1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20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0" xfId="0" applyFont="1" applyFill="1" applyBorder="1" applyAlignment="1">
      <alignment/>
    </xf>
    <xf numFmtId="180" fontId="2" fillId="36" borderId="0" xfId="0" applyNumberFormat="1" applyFont="1" applyFill="1" applyBorder="1" applyAlignment="1">
      <alignment horizontal="center" vertical="center"/>
    </xf>
    <xf numFmtId="213" fontId="0" fillId="36" borderId="0" xfId="0" applyNumberForma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208" fontId="2" fillId="34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right"/>
    </xf>
    <xf numFmtId="49" fontId="12" fillId="0" borderId="24" xfId="0" applyNumberFormat="1" applyFont="1" applyBorder="1" applyAlignment="1">
      <alignment vertical="center" wrapText="1"/>
    </xf>
    <xf numFmtId="49" fontId="21" fillId="0" borderId="24" xfId="0" applyNumberFormat="1" applyFont="1" applyBorder="1" applyAlignment="1">
      <alignment vertical="center" wrapText="1"/>
    </xf>
    <xf numFmtId="208" fontId="7" fillId="0" borderId="1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208" fontId="7" fillId="34" borderId="10" xfId="0" applyNumberFormat="1" applyFont="1" applyFill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 wrapText="1"/>
    </xf>
    <xf numFmtId="208" fontId="7" fillId="0" borderId="10" xfId="0" applyNumberFormat="1" applyFont="1" applyFill="1" applyBorder="1" applyAlignment="1">
      <alignment horizontal="center" vertical="center" wrapText="1"/>
    </xf>
    <xf numFmtId="208" fontId="7" fillId="0" borderId="1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vertical="center" wrapText="1"/>
    </xf>
    <xf numFmtId="208" fontId="2" fillId="0" borderId="1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vertical="center" wrapText="1"/>
    </xf>
    <xf numFmtId="208" fontId="7" fillId="0" borderId="13" xfId="0" applyNumberFormat="1" applyFont="1" applyFill="1" applyBorder="1" applyAlignment="1">
      <alignment horizontal="center" vertical="center" wrapText="1"/>
    </xf>
    <xf numFmtId="208" fontId="7" fillId="0" borderId="13" xfId="0" applyNumberFormat="1" applyFont="1" applyBorder="1" applyAlignment="1">
      <alignment horizontal="center" vertical="center" wrapText="1"/>
    </xf>
    <xf numFmtId="208" fontId="7" fillId="0" borderId="13" xfId="0" applyNumberFormat="1" applyFont="1" applyBorder="1" applyAlignment="1">
      <alignment horizontal="center" vertical="center" wrapText="1"/>
    </xf>
    <xf numFmtId="208" fontId="7" fillId="0" borderId="1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208" fontId="6" fillId="0" borderId="14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208" fontId="8" fillId="0" borderId="14" xfId="0" applyNumberFormat="1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 wrapText="1"/>
    </xf>
    <xf numFmtId="49" fontId="16" fillId="0" borderId="25" xfId="0" applyNumberFormat="1" applyFont="1" applyBorder="1" applyAlignment="1">
      <alignment horizontal="left" vertical="center" wrapText="1"/>
    </xf>
    <xf numFmtId="208" fontId="9" fillId="0" borderId="12" xfId="0" applyNumberFormat="1" applyFont="1" applyFill="1" applyBorder="1" applyAlignment="1">
      <alignment horizontal="center" vertical="center"/>
    </xf>
    <xf numFmtId="208" fontId="8" fillId="0" borderId="13" xfId="0" applyNumberFormat="1" applyFont="1" applyBorder="1" applyAlignment="1">
      <alignment horizontal="center" vertical="center"/>
    </xf>
    <xf numFmtId="208" fontId="8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vertical="center" wrapText="1"/>
    </xf>
    <xf numFmtId="208" fontId="8" fillId="0" borderId="11" xfId="0" applyNumberFormat="1" applyFont="1" applyBorder="1" applyAlignment="1">
      <alignment horizontal="center" vertical="center"/>
    </xf>
    <xf numFmtId="208" fontId="8" fillId="0" borderId="30" xfId="0" applyNumberFormat="1" applyFont="1" applyBorder="1" applyAlignment="1">
      <alignment horizontal="center" vertical="center"/>
    </xf>
    <xf numFmtId="208" fontId="2" fillId="0" borderId="13" xfId="0" applyNumberFormat="1" applyFont="1" applyFill="1" applyBorder="1" applyAlignment="1">
      <alignment horizontal="center" vertical="center"/>
    </xf>
    <xf numFmtId="1" fontId="1" fillId="37" borderId="31" xfId="0" applyNumberFormat="1" applyFont="1" applyFill="1" applyBorder="1" applyAlignment="1">
      <alignment vertical="center" wrapText="1"/>
    </xf>
    <xf numFmtId="208" fontId="3" fillId="37" borderId="32" xfId="0" applyNumberFormat="1" applyFont="1" applyFill="1" applyBorder="1" applyAlignment="1">
      <alignment horizontal="center" vertical="center"/>
    </xf>
    <xf numFmtId="208" fontId="8" fillId="37" borderId="32" xfId="0" applyNumberFormat="1" applyFont="1" applyFill="1" applyBorder="1" applyAlignment="1">
      <alignment horizontal="center" vertical="center"/>
    </xf>
    <xf numFmtId="208" fontId="8" fillId="37" borderId="33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1" fillId="38" borderId="29" xfId="0" applyNumberFormat="1" applyFont="1" applyFill="1" applyBorder="1" applyAlignment="1">
      <alignment vertical="center" wrapText="1"/>
    </xf>
    <xf numFmtId="208" fontId="3" fillId="38" borderId="11" xfId="0" applyNumberFormat="1" applyFont="1" applyFill="1" applyBorder="1" applyAlignment="1">
      <alignment horizontal="center" vertical="center" wrapText="1"/>
    </xf>
    <xf numFmtId="208" fontId="3" fillId="38" borderId="30" xfId="0" applyNumberFormat="1" applyFont="1" applyFill="1" applyBorder="1" applyAlignment="1">
      <alignment horizontal="center" vertical="center" wrapText="1"/>
    </xf>
    <xf numFmtId="49" fontId="1" fillId="39" borderId="29" xfId="0" applyNumberFormat="1" applyFont="1" applyFill="1" applyBorder="1" applyAlignment="1">
      <alignment vertical="center" wrapText="1"/>
    </xf>
    <xf numFmtId="208" fontId="3" fillId="39" borderId="11" xfId="0" applyNumberFormat="1" applyFont="1" applyFill="1" applyBorder="1" applyAlignment="1">
      <alignment horizontal="center" vertical="center" wrapText="1"/>
    </xf>
    <xf numFmtId="208" fontId="3" fillId="39" borderId="3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34" borderId="0" xfId="0" applyFont="1" applyFill="1" applyAlignment="1">
      <alignment/>
    </xf>
    <xf numFmtId="180" fontId="24" fillId="34" borderId="0" xfId="0" applyNumberFormat="1" applyFont="1" applyFill="1" applyBorder="1" applyAlignment="1">
      <alignment horizontal="center" vertical="center"/>
    </xf>
    <xf numFmtId="180" fontId="20" fillId="34" borderId="0" xfId="0" applyNumberFormat="1" applyFont="1" applyFill="1" applyAlignment="1">
      <alignment/>
    </xf>
    <xf numFmtId="49" fontId="25" fillId="34" borderId="0" xfId="0" applyNumberFormat="1" applyFont="1" applyFill="1" applyBorder="1" applyAlignment="1">
      <alignment vertical="center" wrapText="1"/>
    </xf>
    <xf numFmtId="208" fontId="27" fillId="34" borderId="0" xfId="0" applyNumberFormat="1" applyFont="1" applyFill="1" applyBorder="1" applyAlignment="1">
      <alignment horizontal="center" vertical="center"/>
    </xf>
    <xf numFmtId="180" fontId="23" fillId="34" borderId="0" xfId="0" applyNumberFormat="1" applyFont="1" applyFill="1" applyBorder="1" applyAlignment="1">
      <alignment horizontal="center" vertical="center"/>
    </xf>
    <xf numFmtId="209" fontId="20" fillId="34" borderId="0" xfId="0" applyNumberFormat="1" applyFont="1" applyFill="1" applyAlignment="1">
      <alignment/>
    </xf>
    <xf numFmtId="222" fontId="20" fillId="34" borderId="0" xfId="0" applyNumberFormat="1" applyFont="1" applyFill="1" applyAlignment="1">
      <alignment/>
    </xf>
    <xf numFmtId="180" fontId="24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214" fontId="20" fillId="0" borderId="0" xfId="0" applyNumberFormat="1" applyFont="1" applyAlignment="1">
      <alignment/>
    </xf>
    <xf numFmtId="180" fontId="24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80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0" fontId="24" fillId="34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2" fillId="34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80" fontId="75" fillId="34" borderId="0" xfId="0" applyNumberFormat="1" applyFont="1" applyFill="1" applyAlignment="1">
      <alignment/>
    </xf>
    <xf numFmtId="0" fontId="75" fillId="34" borderId="0" xfId="0" applyFont="1" applyFill="1" applyAlignment="1">
      <alignment/>
    </xf>
    <xf numFmtId="49" fontId="75" fillId="34" borderId="0" xfId="0" applyNumberFormat="1" applyFont="1" applyFill="1" applyAlignment="1">
      <alignment/>
    </xf>
    <xf numFmtId="49" fontId="76" fillId="34" borderId="0" xfId="0" applyNumberFormat="1" applyFont="1" applyFill="1" applyBorder="1" applyAlignment="1">
      <alignment vertical="center" wrapText="1"/>
    </xf>
    <xf numFmtId="208" fontId="77" fillId="34" borderId="0" xfId="0" applyNumberFormat="1" applyFont="1" applyFill="1" applyBorder="1" applyAlignment="1">
      <alignment horizontal="center" vertical="center" wrapText="1"/>
    </xf>
    <xf numFmtId="180" fontId="75" fillId="34" borderId="0" xfId="0" applyNumberFormat="1" applyFont="1" applyFill="1" applyBorder="1" applyAlignment="1">
      <alignment/>
    </xf>
    <xf numFmtId="0" fontId="75" fillId="34" borderId="0" xfId="0" applyFont="1" applyFill="1" applyBorder="1" applyAlignment="1">
      <alignment/>
    </xf>
    <xf numFmtId="208" fontId="78" fillId="34" borderId="0" xfId="0" applyNumberFormat="1" applyFont="1" applyFill="1" applyBorder="1" applyAlignment="1">
      <alignment horizontal="center" vertical="center" wrapText="1"/>
    </xf>
    <xf numFmtId="208" fontId="79" fillId="34" borderId="0" xfId="0" applyNumberFormat="1" applyFont="1" applyFill="1" applyBorder="1" applyAlignment="1">
      <alignment horizontal="center" vertical="center"/>
    </xf>
    <xf numFmtId="49" fontId="76" fillId="34" borderId="0" xfId="0" applyNumberFormat="1" applyFont="1" applyFill="1" applyBorder="1" applyAlignment="1">
      <alignment vertical="center"/>
    </xf>
    <xf numFmtId="0" fontId="76" fillId="34" borderId="0" xfId="0" applyFont="1" applyFill="1" applyBorder="1" applyAlignment="1">
      <alignment/>
    </xf>
    <xf numFmtId="208" fontId="80" fillId="34" borderId="0" xfId="0" applyNumberFormat="1" applyFont="1" applyFill="1" applyBorder="1" applyAlignment="1">
      <alignment horizontal="center"/>
    </xf>
    <xf numFmtId="2" fontId="75" fillId="34" borderId="0" xfId="0" applyNumberFormat="1" applyFont="1" applyFill="1" applyBorder="1" applyAlignment="1">
      <alignment horizontal="center"/>
    </xf>
    <xf numFmtId="208" fontId="75" fillId="34" borderId="0" xfId="0" applyNumberFormat="1" applyFont="1" applyFill="1" applyBorder="1" applyAlignment="1">
      <alignment/>
    </xf>
    <xf numFmtId="180" fontId="2" fillId="0" borderId="36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Структура надходженьподаткових та наподаткових доходів до загального фонду міського бюджету м.Кіровограда за І квартал 2015 року</a:t>
            </a:r>
          </a:p>
        </c:rich>
      </c:tx>
      <c:layout>
        <c:manualLayout>
          <c:xMode val="factor"/>
          <c:yMode val="factor"/>
          <c:x val="-0.00275"/>
          <c:y val="-0.01625"/>
        </c:manualLayout>
      </c:layout>
      <c:spPr>
        <a:solidFill>
          <a:srgbClr val="D99694"/>
        </a:solidFill>
        <a:ln w="3175">
          <a:noFill/>
        </a:ln>
      </c:spPr>
    </c:title>
    <c:plotArea>
      <c:layout>
        <c:manualLayout>
          <c:xMode val="edge"/>
          <c:yMode val="edge"/>
          <c:x val="0.2445"/>
          <c:y val="0.16075"/>
          <c:w val="0.499"/>
          <c:h val="0.75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Місцеві податки і збори
з них: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Плата за землю
12,4%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Єдиний податок
14,2%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Оренда плата за користування ЦМК та іншого комунального майна
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Державне мито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Інші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Плата за надання ін. адміністративних послуг
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Податок на доходи         фізичних осіб
59,3%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міський!$K$14:$K$22</c:f>
              <c:strCache>
                <c:ptCount val="8"/>
                <c:pt idx="0">
                  <c:v>Місцеві податки і збори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Оренда плата за користування ЦМК та іншого комунального майна</c:v>
                </c:pt>
                <c:pt idx="4">
                  <c:v>Державне мито</c:v>
                </c:pt>
                <c:pt idx="5">
                  <c:v>Інші</c:v>
                </c:pt>
                <c:pt idx="6">
                  <c:v>Плата за надання ін. адміністративних послуг</c:v>
                </c:pt>
                <c:pt idx="7">
                  <c:v>Податок на доходи фізичних осіб</c:v>
                </c:pt>
              </c:strCache>
            </c:strRef>
          </c:cat>
          <c:val>
            <c:numRef>
              <c:f>міський!$L$14:$L$22</c:f>
              <c:numCache>
                <c:ptCount val="8"/>
                <c:pt idx="0">
                  <c:v>175.59879</c:v>
                </c:pt>
                <c:pt idx="1">
                  <c:v>13103.74701</c:v>
                </c:pt>
                <c:pt idx="2">
                  <c:v>15305.82962</c:v>
                </c:pt>
                <c:pt idx="3">
                  <c:v>963.75199</c:v>
                </c:pt>
                <c:pt idx="4">
                  <c:v>827.43812</c:v>
                </c:pt>
                <c:pt idx="5">
                  <c:v>332.55495</c:v>
                </c:pt>
                <c:pt idx="6">
                  <c:v>1917.38664</c:v>
                </c:pt>
                <c:pt idx="7">
                  <c:v>63884.4431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міський!$K$14:$K$22</c:f>
              <c:strCache>
                <c:ptCount val="8"/>
                <c:pt idx="0">
                  <c:v>Місцеві податки і збори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Оренда плата за користування ЦМК та іншого комунального майна</c:v>
                </c:pt>
                <c:pt idx="4">
                  <c:v>Державне мито</c:v>
                </c:pt>
                <c:pt idx="5">
                  <c:v>Інші</c:v>
                </c:pt>
                <c:pt idx="6">
                  <c:v>Плата за надання ін. адміністративних послуг</c:v>
                </c:pt>
                <c:pt idx="7">
                  <c:v>Податок на доходи фізичних осіб</c:v>
                </c:pt>
              </c:strCache>
            </c:strRef>
          </c:cat>
          <c:val>
            <c:numRef>
              <c:f>міський!$M$14:$M$22</c:f>
              <c:numCache>
                <c:ptCount val="8"/>
                <c:pt idx="0">
                  <c:v>0.1630119325222643</c:v>
                </c:pt>
                <c:pt idx="1">
                  <c:v>12.16447518449838</c:v>
                </c:pt>
                <c:pt idx="2">
                  <c:v>14.208713312960267</c:v>
                </c:pt>
                <c:pt idx="3">
                  <c:v>0.894670597457294</c:v>
                </c:pt>
                <c:pt idx="4">
                  <c:v>0.7681276561403938</c:v>
                </c:pt>
                <c:pt idx="5">
                  <c:v>0.3087175319906531</c:v>
                </c:pt>
                <c:pt idx="6">
                  <c:v>1.77994906217048</c:v>
                </c:pt>
                <c:pt idx="7">
                  <c:v>59.30522942578153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161925</xdr:rowOff>
    </xdr:from>
    <xdr:to>
      <xdr:col>19</xdr:col>
      <xdr:colOff>409575</xdr:colOff>
      <xdr:row>45</xdr:row>
      <xdr:rowOff>28575</xdr:rowOff>
    </xdr:to>
    <xdr:graphicFrame>
      <xdr:nvGraphicFramePr>
        <xdr:cNvPr id="1" name="Диаграмма 1"/>
        <xdr:cNvGraphicFramePr/>
      </xdr:nvGraphicFramePr>
      <xdr:xfrm>
        <a:off x="542925" y="161925"/>
        <a:ext cx="1205865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77;&#1082;&#1090;&#1086;&#1088;\Site\2015\&#1030;_&#1082;&#1074;\Site\&#1087;&#1110;&#1074;&#1088;&#1110;&#1095;&#1095;&#1103;\dohodu_&#1087;&#1080;&#1074;&#1088;&#1080;&#1095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ький"/>
      <sheetName val="Диаграмма"/>
    </sheetNames>
    <sheetDataSet>
      <sheetData sheetId="0">
        <row r="51">
          <cell r="P51">
            <v>75.76848246795409</v>
          </cell>
        </row>
        <row r="52">
          <cell r="P52">
            <v>-1.135738578699865</v>
          </cell>
        </row>
        <row r="53">
          <cell r="P53">
            <v>1.503009000617172</v>
          </cell>
        </row>
        <row r="54">
          <cell r="P54">
            <v>12.920520168219538</v>
          </cell>
        </row>
        <row r="55">
          <cell r="P55">
            <v>9.316717103466946</v>
          </cell>
        </row>
        <row r="57">
          <cell r="P57">
            <v>0.0511059769329072</v>
          </cell>
        </row>
        <row r="58">
          <cell r="P58">
            <v>0.35607845656508175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5"/>
  <sheetViews>
    <sheetView showZeros="0" tabSelected="1" zoomScaleSheetLayoutView="80" workbookViewId="0" topLeftCell="A1">
      <selection activeCell="A6" sqref="A6:A7"/>
    </sheetView>
  </sheetViews>
  <sheetFormatPr defaultColWidth="9.00390625" defaultRowHeight="12.75"/>
  <cols>
    <col min="1" max="1" width="46.75390625" style="0" customWidth="1"/>
    <col min="2" max="2" width="14.25390625" style="0" hidden="1" customWidth="1"/>
    <col min="3" max="3" width="12.875" style="60" hidden="1" customWidth="1"/>
    <col min="4" max="4" width="17.875" style="0" customWidth="1"/>
    <col min="5" max="5" width="19.125" style="0" hidden="1" customWidth="1"/>
    <col min="6" max="6" width="15.00390625" style="0" customWidth="1"/>
    <col min="7" max="7" width="17.625" style="0" customWidth="1"/>
    <col min="8" max="8" width="20.25390625" style="0" customWidth="1"/>
    <col min="9" max="9" width="14.625" style="0" hidden="1" customWidth="1"/>
    <col min="10" max="10" width="10.375" style="118" customWidth="1"/>
    <col min="11" max="11" width="30.125" style="118" customWidth="1"/>
    <col min="12" max="13" width="15.75390625" style="118" customWidth="1"/>
    <col min="14" max="14" width="12.00390625" style="0" customWidth="1"/>
  </cols>
  <sheetData>
    <row r="1" spans="7:10" ht="15.75" customHeight="1">
      <c r="G1" s="162"/>
      <c r="H1" s="162"/>
      <c r="I1" s="162"/>
      <c r="J1" s="162"/>
    </row>
    <row r="2" spans="1:11" ht="15.75" customHeight="1">
      <c r="A2" s="168" t="s">
        <v>22</v>
      </c>
      <c r="B2" s="168"/>
      <c r="C2" s="168"/>
      <c r="D2" s="168"/>
      <c r="E2" s="168"/>
      <c r="F2" s="168"/>
      <c r="G2" s="168"/>
      <c r="H2" s="59"/>
      <c r="I2" s="169"/>
      <c r="J2" s="169"/>
      <c r="K2" s="119"/>
    </row>
    <row r="3" spans="1:11" ht="15.75" customHeight="1">
      <c r="A3" s="168" t="s">
        <v>28</v>
      </c>
      <c r="B3" s="168"/>
      <c r="C3" s="168"/>
      <c r="D3" s="168"/>
      <c r="E3" s="168"/>
      <c r="F3" s="168"/>
      <c r="G3" s="168"/>
      <c r="H3" s="168"/>
      <c r="I3" s="56"/>
      <c r="J3" s="119"/>
      <c r="K3" s="119"/>
    </row>
    <row r="4" spans="1:16" ht="15" customHeight="1">
      <c r="A4" s="58"/>
      <c r="B4" s="168"/>
      <c r="C4" s="168"/>
      <c r="D4" s="168"/>
      <c r="E4" s="168"/>
      <c r="F4" s="168"/>
      <c r="G4" s="58"/>
      <c r="H4" s="58"/>
      <c r="I4" s="55"/>
      <c r="J4" s="120"/>
      <c r="K4" s="120"/>
      <c r="N4" s="2"/>
      <c r="P4" s="2"/>
    </row>
    <row r="5" spans="1:16" ht="15" customHeight="1" thickBot="1">
      <c r="A5" s="167" t="s">
        <v>23</v>
      </c>
      <c r="B5" s="167"/>
      <c r="C5" s="167"/>
      <c r="D5" s="167"/>
      <c r="E5" s="167"/>
      <c r="F5" s="167"/>
      <c r="G5" s="167"/>
      <c r="H5" s="67" t="s">
        <v>10</v>
      </c>
      <c r="I5" s="57" t="s">
        <v>10</v>
      </c>
      <c r="J5" s="121"/>
      <c r="K5" s="121"/>
      <c r="N5" s="2"/>
      <c r="P5" s="2"/>
    </row>
    <row r="6" spans="1:16" ht="29.25" customHeight="1">
      <c r="A6" s="163" t="s">
        <v>0</v>
      </c>
      <c r="B6" s="148" t="s">
        <v>29</v>
      </c>
      <c r="C6" s="148"/>
      <c r="D6" s="149" t="s">
        <v>30</v>
      </c>
      <c r="E6" s="150"/>
      <c r="F6" s="151"/>
      <c r="G6" s="152" t="s">
        <v>31</v>
      </c>
      <c r="H6" s="154" t="s">
        <v>32</v>
      </c>
      <c r="I6" s="165" t="s">
        <v>24</v>
      </c>
      <c r="J6" s="143"/>
      <c r="K6" s="122"/>
      <c r="L6" s="122"/>
      <c r="M6" s="122"/>
      <c r="N6" s="53"/>
      <c r="P6" s="2"/>
    </row>
    <row r="7" spans="1:16" ht="45" customHeight="1">
      <c r="A7" s="164"/>
      <c r="B7" s="108" t="s">
        <v>33</v>
      </c>
      <c r="C7" s="108" t="s">
        <v>34</v>
      </c>
      <c r="D7" s="109" t="s">
        <v>35</v>
      </c>
      <c r="E7" s="110" t="s">
        <v>36</v>
      </c>
      <c r="F7" s="111" t="s">
        <v>37</v>
      </c>
      <c r="G7" s="153"/>
      <c r="H7" s="155"/>
      <c r="I7" s="166"/>
      <c r="J7" s="143"/>
      <c r="K7" s="122"/>
      <c r="L7" s="122"/>
      <c r="M7" s="122"/>
      <c r="N7" s="53"/>
      <c r="P7" s="2"/>
    </row>
    <row r="8" spans="1:16" ht="21.75" customHeight="1">
      <c r="A8" s="144" t="s">
        <v>9</v>
      </c>
      <c r="B8" s="145"/>
      <c r="C8" s="145"/>
      <c r="D8" s="145"/>
      <c r="E8" s="145"/>
      <c r="F8" s="145"/>
      <c r="G8" s="145"/>
      <c r="H8" s="146"/>
      <c r="I8" s="34"/>
      <c r="J8" s="123"/>
      <c r="K8" s="122"/>
      <c r="L8" s="122"/>
      <c r="M8" s="122"/>
      <c r="N8" s="53"/>
      <c r="P8" s="2"/>
    </row>
    <row r="9" spans="1:16" ht="21" customHeight="1">
      <c r="A9" s="68" t="s">
        <v>15</v>
      </c>
      <c r="B9" s="66">
        <v>67655.3</v>
      </c>
      <c r="C9" s="66">
        <v>54637.4</v>
      </c>
      <c r="D9" s="16">
        <v>247800</v>
      </c>
      <c r="E9" s="16">
        <v>63645.9</v>
      </c>
      <c r="F9" s="10">
        <v>63884.4431</v>
      </c>
      <c r="G9" s="16">
        <f aca="true" t="shared" si="0" ref="G9:G18">F9/D9*100</f>
        <v>25.78064693301049</v>
      </c>
      <c r="H9" s="17">
        <f>F9/C9*100</f>
        <v>116.92438348091234</v>
      </c>
      <c r="I9" s="35" t="e">
        <f>F9/#REF!*100</f>
        <v>#REF!</v>
      </c>
      <c r="J9" s="123"/>
      <c r="K9" s="124"/>
      <c r="L9" s="122"/>
      <c r="M9" s="122"/>
      <c r="N9" s="53"/>
      <c r="P9" s="2"/>
    </row>
    <row r="10" spans="1:16" ht="36.75" customHeight="1">
      <c r="A10" s="68" t="s">
        <v>16</v>
      </c>
      <c r="B10" s="16">
        <v>155</v>
      </c>
      <c r="C10" s="16">
        <v>155</v>
      </c>
      <c r="D10" s="16">
        <v>400</v>
      </c>
      <c r="E10" s="16">
        <v>82.3</v>
      </c>
      <c r="F10" s="9">
        <v>1162.7039</v>
      </c>
      <c r="G10" s="16"/>
      <c r="H10" s="17"/>
      <c r="I10" s="35" t="e">
        <f>F10/#REF!*100</f>
        <v>#REF!</v>
      </c>
      <c r="J10" s="123"/>
      <c r="K10" s="124"/>
      <c r="L10" s="122"/>
      <c r="M10" s="122"/>
      <c r="N10" s="53"/>
      <c r="P10" s="2"/>
    </row>
    <row r="11" spans="1:16" ht="19.5" customHeight="1">
      <c r="A11" s="68" t="s">
        <v>38</v>
      </c>
      <c r="B11" s="16">
        <v>49.7</v>
      </c>
      <c r="C11" s="16">
        <v>49.7</v>
      </c>
      <c r="D11" s="16">
        <v>335</v>
      </c>
      <c r="E11" s="16">
        <v>50</v>
      </c>
      <c r="F11" s="9">
        <v>22.11075</v>
      </c>
      <c r="G11" s="16">
        <f t="shared" si="0"/>
        <v>6.600223880597015</v>
      </c>
      <c r="H11" s="17">
        <f>F11/C11*100</f>
        <v>44.48843058350101</v>
      </c>
      <c r="I11" s="35"/>
      <c r="J11" s="123"/>
      <c r="K11" s="124"/>
      <c r="L11" s="122"/>
      <c r="M11" s="122"/>
      <c r="N11" s="53"/>
      <c r="P11" s="2"/>
    </row>
    <row r="12" spans="1:16" ht="18" customHeight="1">
      <c r="A12" s="68" t="s">
        <v>39</v>
      </c>
      <c r="B12" s="16"/>
      <c r="C12" s="16"/>
      <c r="D12" s="16">
        <v>1367.4</v>
      </c>
      <c r="E12" s="16">
        <v>1367.4</v>
      </c>
      <c r="F12" s="9">
        <v>9746.96369</v>
      </c>
      <c r="G12" s="16"/>
      <c r="H12" s="17"/>
      <c r="I12" s="35" t="e">
        <f>F12/#REF!*100</f>
        <v>#REF!</v>
      </c>
      <c r="J12" s="123"/>
      <c r="K12" s="170"/>
      <c r="L12" s="171"/>
      <c r="M12" s="171"/>
      <c r="N12" s="172"/>
      <c r="O12" s="52"/>
      <c r="P12" s="2"/>
    </row>
    <row r="13" spans="1:16" ht="16.5" customHeight="1">
      <c r="A13" s="68" t="s">
        <v>40</v>
      </c>
      <c r="B13" s="16">
        <f>1341.8+B16</f>
        <v>12359.199999999999</v>
      </c>
      <c r="C13" s="16">
        <f>C14+C16+C19+C20+C21+C22+C15</f>
        <v>24198.6</v>
      </c>
      <c r="D13" s="16">
        <f>D14+D16+D19+D20+D21+D22+D15</f>
        <v>91690</v>
      </c>
      <c r="E13" s="16">
        <f>E14+E16+E19+E20+E21+E22+E15</f>
        <v>23172.6</v>
      </c>
      <c r="F13" s="16">
        <f>F14+F16+F19+F20+F21+F22+F15</f>
        <v>28585.17542</v>
      </c>
      <c r="G13" s="16">
        <f t="shared" si="0"/>
        <v>31.175892049296543</v>
      </c>
      <c r="H13" s="17">
        <f aca="true" t="shared" si="1" ref="H13:H18">F13/C13*100</f>
        <v>118.12739340292416</v>
      </c>
      <c r="I13" s="36" t="e">
        <f>F13/#REF!*100</f>
        <v>#REF!</v>
      </c>
      <c r="J13" s="123"/>
      <c r="K13" s="173"/>
      <c r="L13" s="174"/>
      <c r="M13" s="175"/>
      <c r="N13" s="176"/>
      <c r="O13" s="52"/>
      <c r="P13" s="3"/>
    </row>
    <row r="14" spans="1:15" ht="18" customHeight="1">
      <c r="A14" s="69" t="s">
        <v>41</v>
      </c>
      <c r="B14" s="18"/>
      <c r="C14" s="18">
        <v>7.2</v>
      </c>
      <c r="D14" s="18">
        <f>55+450</f>
        <v>505</v>
      </c>
      <c r="E14" s="18">
        <v>89</v>
      </c>
      <c r="F14" s="11">
        <v>71.05805</v>
      </c>
      <c r="G14" s="11">
        <f t="shared" si="0"/>
        <v>14.070900990099009</v>
      </c>
      <c r="H14" s="70"/>
      <c r="I14" s="36" t="e">
        <f>F14/#REF!*100</f>
        <v>#REF!</v>
      </c>
      <c r="J14" s="123"/>
      <c r="K14" s="173" t="s">
        <v>2</v>
      </c>
      <c r="L14" s="177">
        <f>F13-F15-F16</f>
        <v>175.59879</v>
      </c>
      <c r="M14" s="175">
        <f>L14/F29*100</f>
        <v>0.1630119325222643</v>
      </c>
      <c r="N14" s="176"/>
      <c r="O14" s="52"/>
    </row>
    <row r="15" spans="1:15" ht="18.75" customHeight="1">
      <c r="A15" s="71" t="s">
        <v>42</v>
      </c>
      <c r="B15" s="72"/>
      <c r="C15" s="72">
        <v>11832.4</v>
      </c>
      <c r="D15" s="11">
        <v>46010</v>
      </c>
      <c r="E15" s="18">
        <v>11063.6</v>
      </c>
      <c r="F15" s="11">
        <v>15305.82962</v>
      </c>
      <c r="G15" s="11">
        <f t="shared" si="0"/>
        <v>33.266310845468375</v>
      </c>
      <c r="H15" s="70">
        <f t="shared" si="1"/>
        <v>129.35524170920525</v>
      </c>
      <c r="I15" s="35"/>
      <c r="J15" s="123"/>
      <c r="K15" s="173" t="s">
        <v>1</v>
      </c>
      <c r="L15" s="177">
        <f>F16</f>
        <v>13103.74701</v>
      </c>
      <c r="M15" s="175">
        <f>L15/F29*100</f>
        <v>12.16447518449838</v>
      </c>
      <c r="N15" s="176"/>
      <c r="O15" s="52"/>
    </row>
    <row r="16" spans="1:15" ht="18.75" customHeight="1">
      <c r="A16" s="69" t="s">
        <v>1</v>
      </c>
      <c r="B16" s="11">
        <f>B17+B18</f>
        <v>11017.4</v>
      </c>
      <c r="C16" s="11">
        <f>C18+C17</f>
        <v>11017.4</v>
      </c>
      <c r="D16" s="11">
        <f>D18+D17</f>
        <v>45175</v>
      </c>
      <c r="E16" s="18">
        <f>E18+E17</f>
        <v>12020</v>
      </c>
      <c r="F16" s="11">
        <f>F18+F17</f>
        <v>13103.74701</v>
      </c>
      <c r="G16" s="11">
        <f t="shared" si="0"/>
        <v>29.006634222468175</v>
      </c>
      <c r="H16" s="70">
        <f t="shared" si="1"/>
        <v>118.93683636792709</v>
      </c>
      <c r="I16" s="35"/>
      <c r="J16" s="123"/>
      <c r="K16" s="173" t="s">
        <v>57</v>
      </c>
      <c r="L16" s="178">
        <f>F15</f>
        <v>15305.82962</v>
      </c>
      <c r="M16" s="175">
        <f>L16/F29*100</f>
        <v>14.208713312960267</v>
      </c>
      <c r="N16" s="176"/>
      <c r="O16" s="52"/>
    </row>
    <row r="17" spans="1:15" ht="18.75" customHeight="1">
      <c r="A17" s="69" t="s">
        <v>12</v>
      </c>
      <c r="B17" s="11">
        <v>2934.2</v>
      </c>
      <c r="C17" s="11">
        <v>2934.2</v>
      </c>
      <c r="D17" s="18">
        <f>12100+1030</f>
        <v>13130</v>
      </c>
      <c r="E17" s="18">
        <v>3703</v>
      </c>
      <c r="F17" s="11">
        <v>3810.84757</v>
      </c>
      <c r="G17" s="11">
        <f t="shared" si="0"/>
        <v>29.023972353389183</v>
      </c>
      <c r="H17" s="70">
        <f t="shared" si="1"/>
        <v>129.87688535205507</v>
      </c>
      <c r="I17" s="184"/>
      <c r="J17" s="123"/>
      <c r="K17" s="179" t="s">
        <v>64</v>
      </c>
      <c r="L17" s="177">
        <f>F26</f>
        <v>963.75199</v>
      </c>
      <c r="M17" s="175">
        <f>L17/F29*100</f>
        <v>0.894670597457294</v>
      </c>
      <c r="N17" s="176"/>
      <c r="O17" s="52"/>
    </row>
    <row r="18" spans="1:15" ht="18.75" customHeight="1">
      <c r="A18" s="69" t="s">
        <v>11</v>
      </c>
      <c r="B18" s="11">
        <v>8083.2</v>
      </c>
      <c r="C18" s="11">
        <v>8083.2</v>
      </c>
      <c r="D18" s="18">
        <f>26445+5600</f>
        <v>32045</v>
      </c>
      <c r="E18" s="18">
        <v>8317</v>
      </c>
      <c r="F18" s="11">
        <v>9292.89944</v>
      </c>
      <c r="G18" s="11">
        <f t="shared" si="0"/>
        <v>28.999530160711494</v>
      </c>
      <c r="H18" s="70">
        <f t="shared" si="1"/>
        <v>114.96560075217734</v>
      </c>
      <c r="I18" s="184"/>
      <c r="J18" s="123"/>
      <c r="K18" s="173" t="s">
        <v>3</v>
      </c>
      <c r="L18" s="174">
        <f>F27</f>
        <v>827.43812</v>
      </c>
      <c r="M18" s="175">
        <f>L18/F29*100</f>
        <v>0.7681276561403938</v>
      </c>
      <c r="N18" s="176"/>
      <c r="O18" s="52"/>
    </row>
    <row r="19" spans="1:15" ht="16.5" customHeight="1">
      <c r="A19" s="69" t="s">
        <v>43</v>
      </c>
      <c r="B19" s="16"/>
      <c r="C19" s="16"/>
      <c r="D19" s="16"/>
      <c r="E19" s="16"/>
      <c r="F19" s="73">
        <v>43.95679</v>
      </c>
      <c r="G19" s="74"/>
      <c r="H19" s="75"/>
      <c r="I19" s="184"/>
      <c r="J19" s="123"/>
      <c r="K19" s="180" t="s">
        <v>25</v>
      </c>
      <c r="L19" s="181">
        <f>F28</f>
        <v>332.55495</v>
      </c>
      <c r="M19" s="175">
        <f>L19/F29*100</f>
        <v>0.3087175319906531</v>
      </c>
      <c r="N19" s="176"/>
      <c r="O19" s="52"/>
    </row>
    <row r="20" spans="1:15" ht="34.5" customHeight="1" hidden="1">
      <c r="A20" s="69" t="s">
        <v>44</v>
      </c>
      <c r="B20" s="73"/>
      <c r="C20" s="73"/>
      <c r="D20" s="73"/>
      <c r="E20" s="73"/>
      <c r="F20" s="74">
        <v>1</v>
      </c>
      <c r="G20" s="74"/>
      <c r="H20" s="75"/>
      <c r="I20" s="184"/>
      <c r="J20" s="123"/>
      <c r="K20" s="176"/>
      <c r="L20" s="175">
        <f>375459-L14-L15-L18-L22-L25</f>
        <v>297467.77298</v>
      </c>
      <c r="M20" s="175">
        <f>L20/F35*100</f>
        <v>113.56132959022159</v>
      </c>
      <c r="N20" s="176"/>
      <c r="O20" s="52"/>
    </row>
    <row r="21" spans="1:15" ht="17.25" customHeight="1">
      <c r="A21" s="71" t="s">
        <v>45</v>
      </c>
      <c r="B21" s="73">
        <v>16.2</v>
      </c>
      <c r="C21" s="73">
        <v>16.2</v>
      </c>
      <c r="D21" s="73"/>
      <c r="E21" s="73"/>
      <c r="F21" s="74">
        <v>7.09925</v>
      </c>
      <c r="G21" s="74"/>
      <c r="H21" s="75">
        <f>F21/C21*100</f>
        <v>43.82253086419753</v>
      </c>
      <c r="I21" s="184"/>
      <c r="J21" s="123"/>
      <c r="K21" s="185" t="s">
        <v>48</v>
      </c>
      <c r="L21" s="182">
        <f>F25</f>
        <v>1917.38664</v>
      </c>
      <c r="M21" s="175">
        <f>L21/F29*100</f>
        <v>1.77994906217048</v>
      </c>
      <c r="N21" s="176"/>
      <c r="O21" s="52"/>
    </row>
    <row r="22" spans="1:15" ht="38.25" customHeight="1">
      <c r="A22" s="69" t="s">
        <v>46</v>
      </c>
      <c r="B22" s="73">
        <v>1325.4</v>
      </c>
      <c r="C22" s="73">
        <v>1325.4</v>
      </c>
      <c r="D22" s="73"/>
      <c r="E22" s="73"/>
      <c r="F22" s="74">
        <v>52.4847</v>
      </c>
      <c r="G22" s="74"/>
      <c r="H22" s="75">
        <f>F22/C22*100</f>
        <v>3.9599139882299674</v>
      </c>
      <c r="I22" s="184" t="e">
        <f>F22/#REF!*100</f>
        <v>#REF!</v>
      </c>
      <c r="J22" s="123"/>
      <c r="K22" s="185" t="s">
        <v>15</v>
      </c>
      <c r="L22" s="183">
        <f>F9</f>
        <v>63884.4431</v>
      </c>
      <c r="M22" s="175">
        <f>L22/F29*100</f>
        <v>59.30522942578153</v>
      </c>
      <c r="N22" s="176"/>
      <c r="O22" s="52"/>
    </row>
    <row r="23" spans="1:15" ht="20.25" customHeight="1">
      <c r="A23" s="68" t="s">
        <v>47</v>
      </c>
      <c r="B23" s="16"/>
      <c r="C23" s="16">
        <v>225.5</v>
      </c>
      <c r="D23" s="16">
        <v>804</v>
      </c>
      <c r="E23" s="16">
        <v>129</v>
      </c>
      <c r="F23" s="9">
        <v>263.74432</v>
      </c>
      <c r="G23" s="16">
        <f>F23/D23*100</f>
        <v>32.804019900497515</v>
      </c>
      <c r="H23" s="17">
        <f>F23/C23*100</f>
        <v>116.95978713968958</v>
      </c>
      <c r="I23" s="184"/>
      <c r="J23" s="123"/>
      <c r="K23" s="176"/>
      <c r="L23" s="176"/>
      <c r="M23" s="175"/>
      <c r="N23" s="176"/>
      <c r="O23" s="52"/>
    </row>
    <row r="24" spans="1:15" ht="20.25" customHeight="1">
      <c r="A24" s="68" t="s">
        <v>4</v>
      </c>
      <c r="B24" s="9">
        <v>15.6</v>
      </c>
      <c r="C24" s="9">
        <v>15.6</v>
      </c>
      <c r="D24" s="16">
        <v>50</v>
      </c>
      <c r="E24" s="16">
        <v>12.6</v>
      </c>
      <c r="F24" s="9">
        <v>15.16032</v>
      </c>
      <c r="G24" s="16">
        <f>F24/D24*100</f>
        <v>30.320639999999997</v>
      </c>
      <c r="H24" s="17">
        <f>F24/C24*100</f>
        <v>97.18153846153847</v>
      </c>
      <c r="I24" s="184" t="e">
        <f>F24/#REF!*100</f>
        <v>#REF!</v>
      </c>
      <c r="J24" s="123"/>
      <c r="K24" s="176" t="s">
        <v>27</v>
      </c>
      <c r="L24" s="183"/>
      <c r="M24" s="175"/>
      <c r="N24" s="176"/>
      <c r="O24" s="52"/>
    </row>
    <row r="25" spans="1:15" ht="19.5" customHeight="1">
      <c r="A25" s="68" t="s">
        <v>48</v>
      </c>
      <c r="B25" s="9"/>
      <c r="C25" s="9"/>
      <c r="D25" s="16"/>
      <c r="E25" s="16"/>
      <c r="F25" s="9">
        <v>1917.38664</v>
      </c>
      <c r="G25" s="16"/>
      <c r="H25" s="17"/>
      <c r="I25" s="184" t="e">
        <f>F22/#REF!*100</f>
        <v>#REF!</v>
      </c>
      <c r="J25" s="123"/>
      <c r="K25" s="176" t="s">
        <v>26</v>
      </c>
      <c r="L25" s="183"/>
      <c r="M25" s="175"/>
      <c r="N25" s="176"/>
      <c r="O25" s="52"/>
    </row>
    <row r="26" spans="1:15" ht="54" customHeight="1">
      <c r="A26" s="68" t="s">
        <v>17</v>
      </c>
      <c r="B26" s="9">
        <v>1104.8</v>
      </c>
      <c r="C26" s="9">
        <v>1104.8</v>
      </c>
      <c r="D26" s="16">
        <v>3420</v>
      </c>
      <c r="E26" s="16">
        <v>840</v>
      </c>
      <c r="F26" s="9">
        <v>963.75199</v>
      </c>
      <c r="G26" s="16">
        <f>F26/D26*100</f>
        <v>28.17988274853801</v>
      </c>
      <c r="H26" s="17">
        <f>F26/C26*100</f>
        <v>87.23316346850109</v>
      </c>
      <c r="I26" s="37" t="e">
        <f>F26/#REF!*100</f>
        <v>#REF!</v>
      </c>
      <c r="J26" s="123"/>
      <c r="K26" s="176"/>
      <c r="L26" s="183">
        <f>L14+L15+L16+L18+L19+L22+L25</f>
        <v>93629.61159</v>
      </c>
      <c r="M26" s="183">
        <f>M14+M15+M16+M17+M18+M19+M21+M22</f>
        <v>89.59289470352127</v>
      </c>
      <c r="N26" s="176"/>
      <c r="O26" s="52"/>
    </row>
    <row r="27" spans="1:15" ht="19.5" customHeight="1" thickBot="1">
      <c r="A27" s="68" t="s">
        <v>3</v>
      </c>
      <c r="B27" s="9">
        <v>41.7</v>
      </c>
      <c r="C27" s="9">
        <v>41.7</v>
      </c>
      <c r="D27" s="16">
        <v>150</v>
      </c>
      <c r="E27" s="16">
        <v>35.1</v>
      </c>
      <c r="F27" s="10">
        <v>827.43812</v>
      </c>
      <c r="G27" s="16"/>
      <c r="H27" s="17"/>
      <c r="I27" s="38" t="e">
        <f>I9+I10+I12+I11+#REF!+#REF!+#REF!+#REF!+#REF!+#REF!+#REF!+I25+I24+I22+I26+I21</f>
        <v>#REF!</v>
      </c>
      <c r="J27" s="127"/>
      <c r="K27" s="128"/>
      <c r="L27" s="122"/>
      <c r="M27" s="122"/>
      <c r="N27" s="54"/>
      <c r="O27" s="52"/>
    </row>
    <row r="28" spans="1:15" ht="19.5" customHeight="1" thickBot="1">
      <c r="A28" s="76" t="s">
        <v>5</v>
      </c>
      <c r="B28" s="12">
        <v>323.7</v>
      </c>
      <c r="C28" s="12">
        <v>323.7</v>
      </c>
      <c r="D28" s="20">
        <v>1100</v>
      </c>
      <c r="E28" s="20">
        <v>250</v>
      </c>
      <c r="F28" s="13">
        <v>332.55495</v>
      </c>
      <c r="G28" s="20">
        <f>F28/D28*100</f>
        <v>30.232268181818185</v>
      </c>
      <c r="H28" s="32">
        <f>F28/C28*100</f>
        <v>102.73554216867471</v>
      </c>
      <c r="I28" s="39" t="e">
        <f>F40/#REF!*100</f>
        <v>#REF!</v>
      </c>
      <c r="J28" s="123"/>
      <c r="K28" s="124"/>
      <c r="L28" s="129"/>
      <c r="M28" s="122"/>
      <c r="N28" s="54"/>
      <c r="O28" s="52"/>
    </row>
    <row r="29" spans="1:15" ht="26.25" customHeight="1" thickBot="1">
      <c r="A29" s="112" t="s">
        <v>14</v>
      </c>
      <c r="B29" s="113">
        <f>B9+B10+B11+B13+B24+B26+B27+B28</f>
        <v>81705</v>
      </c>
      <c r="C29" s="113">
        <f>C9+C10+C11+C12+C13+C23+C24+C25+C26+C27+C28</f>
        <v>80752</v>
      </c>
      <c r="D29" s="113">
        <f>D9+D10+D11+D12+D13+D23+D24+D25+D26+D27+D28</f>
        <v>347116.4</v>
      </c>
      <c r="E29" s="113">
        <f>E9+E10+E11+E12+E13+E23+E24+E25+E26+E27+E28</f>
        <v>89584.90000000002</v>
      </c>
      <c r="F29" s="113">
        <f>F9+F10+F11+F12+F13+F23+F24+F25+F26+F27+F28</f>
        <v>107721.4332</v>
      </c>
      <c r="G29" s="113">
        <f>F29/D29*100</f>
        <v>31.03323069725314</v>
      </c>
      <c r="H29" s="114">
        <f>F29/C29*100</f>
        <v>133.3978516940757</v>
      </c>
      <c r="I29" s="40"/>
      <c r="J29" s="123"/>
      <c r="K29" s="124"/>
      <c r="L29" s="122"/>
      <c r="M29" s="122"/>
      <c r="N29" s="54"/>
      <c r="O29" s="52"/>
    </row>
    <row r="30" spans="1:15" ht="19.5" customHeight="1">
      <c r="A30" s="77" t="s">
        <v>49</v>
      </c>
      <c r="B30" s="14">
        <f>B31+B32+B33+B34+120.7</f>
        <v>108388.3</v>
      </c>
      <c r="C30" s="14">
        <f>C31+C32+C33+C34</f>
        <v>108267.60375000001</v>
      </c>
      <c r="D30" s="14">
        <f>D31+D32+D33+D34</f>
        <v>750343.5</v>
      </c>
      <c r="E30" s="14">
        <f>E31+E32+E33+E34</f>
        <v>0</v>
      </c>
      <c r="F30" s="14">
        <f>F31+F32+F33+F34</f>
        <v>154223.16894</v>
      </c>
      <c r="G30" s="78">
        <f>F30/D30*100</f>
        <v>20.553675608571275</v>
      </c>
      <c r="H30" s="21">
        <f>F30/C30*100</f>
        <v>142.4462753383881</v>
      </c>
      <c r="I30" s="40"/>
      <c r="J30" s="130"/>
      <c r="K30" s="125"/>
      <c r="L30" s="126"/>
      <c r="N30" s="52"/>
      <c r="O30" s="52"/>
    </row>
    <row r="31" spans="1:15" ht="37.5" customHeight="1" hidden="1">
      <c r="A31" s="69" t="s">
        <v>50</v>
      </c>
      <c r="B31" s="74">
        <v>37332.8</v>
      </c>
      <c r="C31" s="74">
        <v>37332.78857</v>
      </c>
      <c r="D31" s="73"/>
      <c r="E31" s="73"/>
      <c r="F31" s="74"/>
      <c r="G31" s="18"/>
      <c r="H31" s="19"/>
      <c r="I31" s="40"/>
      <c r="J31" s="130"/>
      <c r="K31" s="131"/>
      <c r="N31" s="52"/>
      <c r="O31" s="52"/>
    </row>
    <row r="32" spans="1:15" ht="18.75" customHeight="1">
      <c r="A32" s="69" t="s">
        <v>51</v>
      </c>
      <c r="B32" s="74"/>
      <c r="C32" s="74"/>
      <c r="D32" s="73">
        <v>181627</v>
      </c>
      <c r="E32" s="73"/>
      <c r="F32" s="74">
        <v>41706.1</v>
      </c>
      <c r="G32" s="18">
        <f>F32/D32*100</f>
        <v>22.962500068822365</v>
      </c>
      <c r="H32" s="19"/>
      <c r="I32" s="40"/>
      <c r="J32" s="130"/>
      <c r="K32" s="131"/>
      <c r="N32" s="52"/>
      <c r="O32" s="52"/>
    </row>
    <row r="33" spans="1:15" ht="18.75" customHeight="1">
      <c r="A33" s="69" t="s">
        <v>52</v>
      </c>
      <c r="B33" s="74"/>
      <c r="C33" s="74"/>
      <c r="D33" s="73">
        <v>163141.6</v>
      </c>
      <c r="E33" s="73"/>
      <c r="F33" s="74">
        <v>39482.54</v>
      </c>
      <c r="G33" s="18">
        <f>F33/D33*100</f>
        <v>24.20139314558641</v>
      </c>
      <c r="H33" s="19"/>
      <c r="I33" s="40"/>
      <c r="J33" s="130"/>
      <c r="K33" s="131"/>
      <c r="N33" s="52"/>
      <c r="O33" s="52"/>
    </row>
    <row r="34" spans="1:15" ht="18.75" customHeight="1" thickBot="1">
      <c r="A34" s="79" t="s">
        <v>53</v>
      </c>
      <c r="B34" s="80">
        <v>70934.8</v>
      </c>
      <c r="C34" s="80">
        <v>70934.81518</v>
      </c>
      <c r="D34" s="81">
        <v>405574.9</v>
      </c>
      <c r="E34" s="81"/>
      <c r="F34" s="80">
        <v>73034.52894</v>
      </c>
      <c r="G34" s="82">
        <f>F34/D34*100</f>
        <v>18.007655044727866</v>
      </c>
      <c r="H34" s="83">
        <f>F34/C34*100</f>
        <v>102.96006094422307</v>
      </c>
      <c r="I34" s="40"/>
      <c r="J34" s="130"/>
      <c r="K34" s="131"/>
      <c r="N34" s="52"/>
      <c r="O34" s="52"/>
    </row>
    <row r="35" spans="1:15" ht="21.75" customHeight="1" thickBot="1">
      <c r="A35" s="115" t="s">
        <v>6</v>
      </c>
      <c r="B35" s="116">
        <f>B29+B30</f>
        <v>190093.3</v>
      </c>
      <c r="C35" s="116">
        <f>C29+C30</f>
        <v>189019.60375</v>
      </c>
      <c r="D35" s="116">
        <f>D29+D30</f>
        <v>1097459.9</v>
      </c>
      <c r="E35" s="116">
        <f>E29+E30</f>
        <v>89584.90000000002</v>
      </c>
      <c r="F35" s="116">
        <f>F29+F30</f>
        <v>261944.60214</v>
      </c>
      <c r="G35" s="116">
        <f>F35/D35*100</f>
        <v>23.868261805283275</v>
      </c>
      <c r="H35" s="117">
        <f>F35/C35*100</f>
        <v>138.5806535106547</v>
      </c>
      <c r="I35" s="40"/>
      <c r="J35" s="130"/>
      <c r="K35" s="131"/>
      <c r="N35" s="52"/>
      <c r="O35" s="52"/>
    </row>
    <row r="36" spans="1:15" ht="0.75" customHeight="1">
      <c r="A36" s="156" t="s">
        <v>7</v>
      </c>
      <c r="B36" s="157"/>
      <c r="C36" s="157"/>
      <c r="D36" s="157"/>
      <c r="E36" s="157"/>
      <c r="F36" s="157"/>
      <c r="G36" s="157"/>
      <c r="H36" s="158"/>
      <c r="I36" s="40"/>
      <c r="J36" s="130"/>
      <c r="K36" s="131"/>
      <c r="L36" s="132">
        <f>F31+F36</f>
        <v>0</v>
      </c>
      <c r="N36" s="52"/>
      <c r="O36" s="52"/>
    </row>
    <row r="37" spans="1:15" ht="15.75" customHeight="1" thickBot="1">
      <c r="A37" s="159" t="s">
        <v>7</v>
      </c>
      <c r="B37" s="160"/>
      <c r="C37" s="160"/>
      <c r="D37" s="160"/>
      <c r="E37" s="160"/>
      <c r="F37" s="160"/>
      <c r="G37" s="160"/>
      <c r="H37" s="161"/>
      <c r="I37" s="40"/>
      <c r="J37" s="130"/>
      <c r="K37" s="131"/>
      <c r="N37" s="52"/>
      <c r="O37" s="52"/>
    </row>
    <row r="38" spans="1:15" ht="39" customHeight="1" hidden="1" thickBot="1">
      <c r="A38" s="84"/>
      <c r="B38" s="85"/>
      <c r="C38" s="9"/>
      <c r="D38" s="24"/>
      <c r="E38" s="24"/>
      <c r="F38" s="10"/>
      <c r="G38" s="10"/>
      <c r="H38" s="86"/>
      <c r="I38" s="40"/>
      <c r="J38" s="130"/>
      <c r="K38" s="131"/>
      <c r="N38" s="52"/>
      <c r="O38" s="52"/>
    </row>
    <row r="39" spans="1:15" ht="23.25" customHeight="1" hidden="1" thickBot="1">
      <c r="A39" s="84"/>
      <c r="B39" s="85"/>
      <c r="C39" s="9"/>
      <c r="D39" s="25"/>
      <c r="E39" s="25"/>
      <c r="F39" s="25"/>
      <c r="G39" s="10"/>
      <c r="H39" s="86"/>
      <c r="I39" s="41" t="e">
        <f>F39/#REF!*100</f>
        <v>#REF!</v>
      </c>
      <c r="J39" s="130"/>
      <c r="K39" s="131"/>
      <c r="N39" s="52"/>
      <c r="O39" s="52"/>
    </row>
    <row r="40" spans="1:15" ht="21" customHeight="1" hidden="1" thickBot="1">
      <c r="A40" s="84"/>
      <c r="B40" s="87"/>
      <c r="C40" s="14"/>
      <c r="D40" s="25"/>
      <c r="E40" s="25"/>
      <c r="F40" s="10"/>
      <c r="G40" s="10"/>
      <c r="H40" s="86"/>
      <c r="I40" s="40" t="e">
        <f>#REF!/#REF!*100</f>
        <v>#REF!</v>
      </c>
      <c r="J40" s="130"/>
      <c r="K40" s="131"/>
      <c r="N40" s="52"/>
      <c r="O40" s="52"/>
    </row>
    <row r="41" spans="1:11" ht="34.5" customHeight="1" thickBot="1">
      <c r="A41" s="88" t="s">
        <v>18</v>
      </c>
      <c r="B41" s="6">
        <f>B42+B43+B44+B45</f>
        <v>358.12050999999997</v>
      </c>
      <c r="C41" s="6">
        <f>C43+C44+C45</f>
        <v>132.6</v>
      </c>
      <c r="D41" s="6">
        <f>D43+D44+D45</f>
        <v>150</v>
      </c>
      <c r="E41" s="6">
        <f>E43+E44+E45</f>
        <v>150</v>
      </c>
      <c r="F41" s="6">
        <f>F43+F44+F45</f>
        <v>11.389569999999999</v>
      </c>
      <c r="G41" s="6">
        <f>F41/D41*100</f>
        <v>7.593046666666665</v>
      </c>
      <c r="H41" s="89">
        <f>F41/C41*100</f>
        <v>8.589419306184013</v>
      </c>
      <c r="I41" s="41" t="e">
        <f>F41/#REF!*100</f>
        <v>#REF!</v>
      </c>
      <c r="J41" s="130"/>
      <c r="K41" s="131"/>
    </row>
    <row r="42" spans="1:11" ht="18" customHeight="1" hidden="1">
      <c r="A42" s="90" t="s">
        <v>47</v>
      </c>
      <c r="B42" s="15">
        <v>225.5</v>
      </c>
      <c r="C42" s="15"/>
      <c r="D42" s="15"/>
      <c r="E42" s="15"/>
      <c r="F42" s="15"/>
      <c r="G42" s="10"/>
      <c r="H42" s="86"/>
      <c r="I42" s="39"/>
      <c r="J42" s="130"/>
      <c r="K42" s="131"/>
    </row>
    <row r="43" spans="1:11" ht="18" customHeight="1" hidden="1">
      <c r="A43" s="90" t="s">
        <v>54</v>
      </c>
      <c r="B43" s="85">
        <v>23</v>
      </c>
      <c r="C43" s="27">
        <v>23</v>
      </c>
      <c r="D43" s="26">
        <v>150</v>
      </c>
      <c r="E43" s="26">
        <v>150</v>
      </c>
      <c r="F43" s="10">
        <v>8.99968</v>
      </c>
      <c r="G43" s="10">
        <f>F43/D43*100</f>
        <v>5.999786666666666</v>
      </c>
      <c r="H43" s="86">
        <f>F43/C43*100</f>
        <v>39.12904347826087</v>
      </c>
      <c r="I43" s="39"/>
      <c r="J43" s="130"/>
      <c r="K43" s="131"/>
    </row>
    <row r="44" spans="1:11" ht="16.5" customHeight="1" hidden="1">
      <c r="A44" s="90" t="s">
        <v>55</v>
      </c>
      <c r="B44" s="91">
        <v>0.02051</v>
      </c>
      <c r="C44" s="92"/>
      <c r="D44" s="7"/>
      <c r="E44" s="7"/>
      <c r="F44" s="9">
        <v>0.21316</v>
      </c>
      <c r="G44" s="22"/>
      <c r="H44" s="93"/>
      <c r="I44" s="39"/>
      <c r="J44" s="130"/>
      <c r="K44" s="131"/>
    </row>
    <row r="45" spans="1:11" ht="15.75" customHeight="1" hidden="1">
      <c r="A45" s="90" t="s">
        <v>56</v>
      </c>
      <c r="B45" s="87">
        <v>109.6</v>
      </c>
      <c r="C45" s="33">
        <v>109.6</v>
      </c>
      <c r="D45" s="7"/>
      <c r="E45" s="7"/>
      <c r="F45" s="9">
        <v>2.17673</v>
      </c>
      <c r="G45" s="22"/>
      <c r="H45" s="93">
        <f>F45/B45*100</f>
        <v>1.9860675182481753</v>
      </c>
      <c r="I45" s="35" t="e">
        <f>F45/#REF!*100</f>
        <v>#REF!</v>
      </c>
      <c r="J45" s="130"/>
      <c r="K45" s="131"/>
    </row>
    <row r="46" spans="1:11" ht="16.5" customHeight="1">
      <c r="A46" s="88" t="s">
        <v>13</v>
      </c>
      <c r="B46" s="28">
        <f>B47+B48+B49+B50+B51</f>
        <v>13041.5</v>
      </c>
      <c r="C46" s="28">
        <f>C48+C49+C50</f>
        <v>1201.8999999999999</v>
      </c>
      <c r="D46" s="28">
        <f>D48+D49+D50</f>
        <v>4100</v>
      </c>
      <c r="E46" s="28">
        <f>E48+E49+E50</f>
        <v>885</v>
      </c>
      <c r="F46" s="28">
        <f>F48+F49+F50</f>
        <v>405.6042</v>
      </c>
      <c r="G46" s="22">
        <f>F46/D46*100</f>
        <v>9.892785365853658</v>
      </c>
      <c r="H46" s="23">
        <f>F46/C46*100</f>
        <v>33.74691738081371</v>
      </c>
      <c r="I46" s="35"/>
      <c r="J46" s="130"/>
      <c r="K46" s="131"/>
    </row>
    <row r="47" spans="1:11" ht="16.5" customHeight="1">
      <c r="A47" s="90" t="s">
        <v>57</v>
      </c>
      <c r="B47" s="94">
        <v>11832.4</v>
      </c>
      <c r="C47" s="26"/>
      <c r="D47" s="26"/>
      <c r="E47" s="26"/>
      <c r="F47" s="26"/>
      <c r="G47" s="10"/>
      <c r="H47" s="86"/>
      <c r="I47" s="35" t="e">
        <f>F47/#REF!*100</f>
        <v>#REF!</v>
      </c>
      <c r="J47" s="130"/>
      <c r="K47" s="131"/>
    </row>
    <row r="48" spans="1:11" ht="16.5" customHeight="1">
      <c r="A48" s="90" t="s">
        <v>58</v>
      </c>
      <c r="B48" s="29">
        <v>420</v>
      </c>
      <c r="C48" s="25">
        <v>420</v>
      </c>
      <c r="D48" s="25">
        <v>1800</v>
      </c>
      <c r="E48" s="25">
        <v>450</v>
      </c>
      <c r="F48" s="10">
        <v>100</v>
      </c>
      <c r="G48" s="10">
        <f>F48/D48*100</f>
        <v>5.555555555555555</v>
      </c>
      <c r="H48" s="86">
        <f>F48/B48*100</f>
        <v>23.809523809523807</v>
      </c>
      <c r="I48" s="42" t="e">
        <f>F48/#REF!*100</f>
        <v>#REF!</v>
      </c>
      <c r="J48" s="130"/>
      <c r="K48" s="131"/>
    </row>
    <row r="49" spans="1:11" ht="16.5" customHeight="1">
      <c r="A49" s="95" t="s">
        <v>59</v>
      </c>
      <c r="B49" s="29">
        <v>756.6</v>
      </c>
      <c r="C49" s="29">
        <v>756.6</v>
      </c>
      <c r="D49" s="29">
        <v>2000</v>
      </c>
      <c r="E49" s="29">
        <v>400</v>
      </c>
      <c r="F49" s="29">
        <v>284.31576</v>
      </c>
      <c r="G49" s="10">
        <f>F49/D49*100</f>
        <v>14.215788000000002</v>
      </c>
      <c r="H49" s="86">
        <f>F49/B49*100</f>
        <v>37.578080888183976</v>
      </c>
      <c r="I49" s="42"/>
      <c r="J49" s="130"/>
      <c r="K49" s="131"/>
    </row>
    <row r="50" spans="1:11" ht="16.5" customHeight="1">
      <c r="A50" s="90" t="s">
        <v>60</v>
      </c>
      <c r="B50" s="29">
        <v>25.3</v>
      </c>
      <c r="C50" s="7">
        <v>25.3</v>
      </c>
      <c r="D50" s="25">
        <v>300</v>
      </c>
      <c r="E50" s="25">
        <v>35</v>
      </c>
      <c r="F50" s="10">
        <v>21.28844</v>
      </c>
      <c r="G50" s="10">
        <f>F50/D50*100</f>
        <v>7.096146666666667</v>
      </c>
      <c r="H50" s="86">
        <f>F50/B50*100</f>
        <v>84.14403162055336</v>
      </c>
      <c r="I50" s="42"/>
      <c r="J50" s="130"/>
      <c r="K50" s="133"/>
    </row>
    <row r="51" spans="1:11" ht="16.5" customHeight="1">
      <c r="A51" s="95" t="s">
        <v>41</v>
      </c>
      <c r="B51" s="29" t="s">
        <v>61</v>
      </c>
      <c r="C51" s="30"/>
      <c r="D51" s="31"/>
      <c r="E51" s="29"/>
      <c r="F51" s="13"/>
      <c r="G51" s="10"/>
      <c r="H51" s="86"/>
      <c r="I51" s="42"/>
      <c r="J51" s="130"/>
      <c r="K51" s="131"/>
    </row>
    <row r="52" spans="1:11" ht="16.5" customHeight="1" thickBot="1">
      <c r="A52" s="96" t="s">
        <v>21</v>
      </c>
      <c r="B52" s="97" t="s">
        <v>62</v>
      </c>
      <c r="C52" s="97">
        <v>7965.03469</v>
      </c>
      <c r="D52" s="97">
        <v>34022.7</v>
      </c>
      <c r="E52" s="97"/>
      <c r="F52" s="97">
        <v>9359.9886</v>
      </c>
      <c r="G52" s="98">
        <f>F52/D52*100</f>
        <v>27.511010589988455</v>
      </c>
      <c r="H52" s="99">
        <f>F52/B52*100</f>
        <v>117.51346936067142</v>
      </c>
      <c r="I52" s="42"/>
      <c r="J52" s="130"/>
      <c r="K52" s="131"/>
    </row>
    <row r="53" spans="1:12" ht="21" customHeight="1" thickBot="1">
      <c r="A53" s="100" t="s">
        <v>19</v>
      </c>
      <c r="B53" s="8">
        <f>B37+B41+B46+B52</f>
        <v>21364.6552</v>
      </c>
      <c r="C53" s="8">
        <f>C37+C41+C46+C52</f>
        <v>9299.53469</v>
      </c>
      <c r="D53" s="8">
        <f>D37+D41+D46+D52</f>
        <v>38272.7</v>
      </c>
      <c r="E53" s="8">
        <f>E37+E41+E46</f>
        <v>1035</v>
      </c>
      <c r="F53" s="8">
        <f>F37+F41+F46+F52</f>
        <v>9776.98237</v>
      </c>
      <c r="G53" s="101">
        <f>F53/D53*100</f>
        <v>25.54557784007922</v>
      </c>
      <c r="H53" s="102">
        <f>F53/C53*100</f>
        <v>105.13410289778702</v>
      </c>
      <c r="I53" s="35" t="e">
        <f>F53/#REF!*100</f>
        <v>#REF!</v>
      </c>
      <c r="J53" s="134"/>
      <c r="K53" s="131"/>
      <c r="L53" s="135"/>
    </row>
    <row r="54" spans="1:11" ht="26.25" customHeight="1" hidden="1" thickBot="1">
      <c r="A54" s="77" t="s">
        <v>63</v>
      </c>
      <c r="B54" s="103">
        <v>8887.4</v>
      </c>
      <c r="C54" s="103">
        <v>8887.4</v>
      </c>
      <c r="D54" s="103"/>
      <c r="E54" s="103"/>
      <c r="F54" s="103"/>
      <c r="G54" s="98"/>
      <c r="H54" s="99"/>
      <c r="I54" s="42" t="e">
        <f>F54/#REF!*100</f>
        <v>#REF!</v>
      </c>
      <c r="J54" s="130"/>
      <c r="K54" s="131"/>
    </row>
    <row r="55" spans="1:11" ht="16.5" customHeight="1" hidden="1" thickBot="1">
      <c r="A55" s="100" t="s">
        <v>20</v>
      </c>
      <c r="B55" s="8">
        <f>B53+B54</f>
        <v>30252.055200000003</v>
      </c>
      <c r="C55" s="8">
        <f>C53+C54</f>
        <v>18186.934690000002</v>
      </c>
      <c r="D55" s="8">
        <f>D53+D54</f>
        <v>38272.7</v>
      </c>
      <c r="E55" s="8">
        <f>E53+E54</f>
        <v>1035</v>
      </c>
      <c r="F55" s="8">
        <f>F53+F54</f>
        <v>9776.98237</v>
      </c>
      <c r="G55" s="101">
        <f>F55/D55*100</f>
        <v>25.54557784007922</v>
      </c>
      <c r="H55" s="102">
        <f>F55/C55*100</f>
        <v>53.75827502902853</v>
      </c>
      <c r="I55" s="42"/>
      <c r="J55" s="130"/>
      <c r="K55" s="131"/>
    </row>
    <row r="56" spans="1:11" ht="18.75" customHeight="1" thickBot="1">
      <c r="A56" s="104" t="s">
        <v>8</v>
      </c>
      <c r="B56" s="105">
        <f>B35+B55</f>
        <v>220345.3552</v>
      </c>
      <c r="C56" s="105">
        <f>C35+C55</f>
        <v>207206.53844</v>
      </c>
      <c r="D56" s="105">
        <f>D35+D55</f>
        <v>1135732.5999999999</v>
      </c>
      <c r="E56" s="105">
        <f>E55+E35</f>
        <v>90619.90000000002</v>
      </c>
      <c r="F56" s="105">
        <f>F55+F35</f>
        <v>271721.58451</v>
      </c>
      <c r="G56" s="106">
        <f>F56/D56*100</f>
        <v>23.924785157175204</v>
      </c>
      <c r="H56" s="107">
        <f>F56/C56*100</f>
        <v>131.1356227248984</v>
      </c>
      <c r="I56" s="35" t="e">
        <f>F56/#REF!*100</f>
        <v>#REF!</v>
      </c>
      <c r="J56" s="130"/>
      <c r="K56" s="131"/>
    </row>
    <row r="57" spans="1:10" ht="18">
      <c r="A57" s="43"/>
      <c r="B57" s="43"/>
      <c r="C57" s="61"/>
      <c r="D57" s="43"/>
      <c r="E57" s="43"/>
      <c r="F57" s="44"/>
      <c r="G57" s="44"/>
      <c r="H57" s="44"/>
      <c r="I57" s="44"/>
      <c r="J57" s="136"/>
    </row>
    <row r="58" spans="1:28" ht="15">
      <c r="A58" s="43"/>
      <c r="B58" s="147"/>
      <c r="C58" s="147"/>
      <c r="D58" s="147"/>
      <c r="E58" s="147"/>
      <c r="F58" s="147"/>
      <c r="G58" s="147"/>
      <c r="H58" s="147"/>
      <c r="I58" s="147"/>
      <c r="J58" s="147"/>
      <c r="K58" s="142"/>
      <c r="L58" s="142"/>
      <c r="M58" s="142"/>
      <c r="N58" s="142"/>
      <c r="O58" s="142"/>
      <c r="P58" s="142"/>
      <c r="Q58" s="142"/>
      <c r="R58" s="142"/>
      <c r="S58" s="142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>
      <c r="A59" s="46"/>
      <c r="B59" s="47"/>
      <c r="C59" s="62"/>
      <c r="D59" s="48"/>
      <c r="E59" s="48"/>
      <c r="F59" s="48"/>
      <c r="G59" s="48"/>
      <c r="H59" s="48"/>
      <c r="I59" s="49"/>
      <c r="J59" s="137"/>
      <c r="K59" s="141"/>
      <c r="L59" s="142"/>
      <c r="M59" s="142"/>
      <c r="N59" s="142"/>
      <c r="O59" s="142"/>
      <c r="P59" s="142"/>
      <c r="Q59" s="142"/>
      <c r="R59" s="142"/>
      <c r="S59" s="142"/>
      <c r="T59" s="1"/>
      <c r="U59" s="1"/>
      <c r="V59" s="1"/>
      <c r="W59" s="1"/>
      <c r="X59" s="1"/>
      <c r="Y59" s="1"/>
      <c r="Z59" s="1"/>
      <c r="AA59" s="1"/>
      <c r="AB59" s="1"/>
    </row>
    <row r="60" spans="1:28" ht="15">
      <c r="A60" s="43"/>
      <c r="B60" s="50"/>
      <c r="C60" s="63"/>
      <c r="D60" s="1"/>
      <c r="E60" s="1"/>
      <c r="F60" s="1"/>
      <c r="G60" s="1"/>
      <c r="H60" s="1"/>
      <c r="I60" s="1"/>
      <c r="J60" s="136"/>
      <c r="K60" s="136"/>
      <c r="L60" s="136"/>
      <c r="M60" s="13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>
      <c r="A61" s="43"/>
      <c r="B61" s="51"/>
      <c r="C61" s="64"/>
      <c r="D61" s="45"/>
      <c r="E61" s="45"/>
      <c r="F61" s="45"/>
      <c r="G61" s="4"/>
      <c r="H61" s="1"/>
      <c r="I61" s="1"/>
      <c r="J61" s="136"/>
      <c r="K61" s="138"/>
      <c r="L61" s="138"/>
      <c r="M61" s="138"/>
      <c r="N61" s="45"/>
      <c r="O61" s="4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43"/>
      <c r="B62" s="1"/>
      <c r="C62" s="65"/>
      <c r="D62" s="1"/>
      <c r="E62" s="1"/>
      <c r="F62" s="1"/>
      <c r="G62" s="1"/>
      <c r="H62" s="1"/>
      <c r="I62" s="1"/>
      <c r="J62" s="136"/>
      <c r="K62" s="136"/>
      <c r="L62" s="136"/>
      <c r="M62" s="13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43"/>
      <c r="B63" s="1"/>
      <c r="C63" s="65"/>
      <c r="D63" s="1"/>
      <c r="E63" s="1"/>
      <c r="F63" s="1"/>
      <c r="G63" s="1"/>
      <c r="H63" s="1"/>
      <c r="I63" s="1"/>
      <c r="J63" s="136"/>
      <c r="K63" s="136"/>
      <c r="L63" s="136"/>
      <c r="M63" s="13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43"/>
      <c r="B64" s="1"/>
      <c r="C64" s="65"/>
      <c r="D64" s="1"/>
      <c r="E64" s="1"/>
      <c r="F64" s="1"/>
      <c r="G64" s="1"/>
      <c r="H64" s="1"/>
      <c r="I64" s="1"/>
      <c r="J64" s="136"/>
      <c r="K64" s="136"/>
      <c r="L64" s="136"/>
      <c r="M64" s="13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43"/>
      <c r="B65" s="1"/>
      <c r="C65" s="65"/>
      <c r="D65" s="1"/>
      <c r="E65" s="1"/>
      <c r="F65" s="1"/>
      <c r="G65" s="1"/>
      <c r="H65" s="1"/>
      <c r="I65" s="1"/>
      <c r="J65" s="136"/>
      <c r="K65" s="136"/>
      <c r="L65" s="136"/>
      <c r="M65" s="13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43"/>
      <c r="B66" s="1"/>
      <c r="C66" s="65"/>
      <c r="D66" s="1"/>
      <c r="E66" s="1"/>
      <c r="F66" s="1"/>
      <c r="G66" s="1"/>
      <c r="H66" s="1"/>
      <c r="I66" s="1"/>
      <c r="J66" s="136"/>
      <c r="K66" s="136"/>
      <c r="L66" s="136"/>
      <c r="M66" s="13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43"/>
      <c r="B67" s="1"/>
      <c r="C67" s="65"/>
      <c r="D67" s="1"/>
      <c r="E67" s="1"/>
      <c r="F67" s="1"/>
      <c r="G67" s="1"/>
      <c r="H67" s="1"/>
      <c r="I67" s="1"/>
      <c r="J67" s="136"/>
      <c r="K67" s="136"/>
      <c r="L67" s="136"/>
      <c r="M67" s="13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43"/>
      <c r="B68" s="1"/>
      <c r="C68" s="65"/>
      <c r="D68" s="1"/>
      <c r="E68" s="1"/>
      <c r="F68" s="1"/>
      <c r="G68" s="1"/>
      <c r="H68" s="1"/>
      <c r="I68" s="1"/>
      <c r="J68" s="136"/>
      <c r="K68" s="136"/>
      <c r="L68" s="136"/>
      <c r="M68" s="13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2.75">
      <c r="B69" s="1"/>
      <c r="C69" s="65"/>
      <c r="D69" s="1"/>
      <c r="E69" s="1"/>
      <c r="F69" s="1"/>
      <c r="G69" s="1"/>
      <c r="H69" s="1"/>
      <c r="I69" s="1"/>
      <c r="J69" s="136"/>
      <c r="K69" s="136"/>
      <c r="L69" s="136"/>
      <c r="M69" s="13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2.75">
      <c r="B70" s="1"/>
      <c r="C70" s="65"/>
      <c r="D70" s="1"/>
      <c r="E70" s="1"/>
      <c r="F70" s="1"/>
      <c r="G70" s="1"/>
      <c r="H70" s="1"/>
      <c r="I70" s="1"/>
      <c r="J70" s="136"/>
      <c r="K70" s="136"/>
      <c r="L70" s="136"/>
      <c r="M70" s="13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2.75">
      <c r="B71" s="1"/>
      <c r="C71" s="65"/>
      <c r="D71" s="1"/>
      <c r="E71" s="1"/>
      <c r="F71" s="1"/>
      <c r="G71" s="1"/>
      <c r="H71" s="1"/>
      <c r="I71" s="1"/>
      <c r="J71" s="136"/>
      <c r="K71" s="136"/>
      <c r="L71" s="136"/>
      <c r="M71" s="13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2.75">
      <c r="B72" s="1"/>
      <c r="C72" s="65"/>
      <c r="D72" s="1"/>
      <c r="E72" s="1"/>
      <c r="F72" s="1"/>
      <c r="G72" s="1"/>
      <c r="H72" s="1"/>
      <c r="I72" s="1"/>
      <c r="J72" s="136"/>
      <c r="K72" s="136"/>
      <c r="L72" s="136"/>
      <c r="M72" s="13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2.75">
      <c r="B73" s="1"/>
      <c r="C73" s="65"/>
      <c r="D73" s="1"/>
      <c r="E73" s="1"/>
      <c r="F73" s="1"/>
      <c r="G73" s="1"/>
      <c r="H73" s="1"/>
      <c r="I73" s="1"/>
      <c r="J73" s="136"/>
      <c r="K73" s="136"/>
      <c r="L73" s="136"/>
      <c r="M73" s="13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2.75">
      <c r="B74" s="1"/>
      <c r="C74" s="65"/>
      <c r="D74" s="1"/>
      <c r="E74" s="1"/>
      <c r="F74" s="1"/>
      <c r="G74" s="1"/>
      <c r="H74" s="1"/>
      <c r="I74" s="1"/>
      <c r="J74" s="136"/>
      <c r="K74" s="136"/>
      <c r="L74" s="136"/>
      <c r="M74" s="13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2.75">
      <c r="B75" s="1"/>
      <c r="C75" s="65"/>
      <c r="D75" s="1"/>
      <c r="E75" s="1"/>
      <c r="F75" s="1"/>
      <c r="G75" s="1"/>
      <c r="H75" s="1"/>
      <c r="I75" s="1"/>
      <c r="J75" s="136"/>
      <c r="K75" s="136"/>
      <c r="L75" s="136"/>
      <c r="M75" s="13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2.75">
      <c r="B76" s="1"/>
      <c r="C76" s="65"/>
      <c r="D76" s="1"/>
      <c r="E76" s="1"/>
      <c r="F76" s="1"/>
      <c r="G76" s="1"/>
      <c r="H76" s="1"/>
      <c r="I76" s="1"/>
      <c r="J76" s="136"/>
      <c r="K76" s="136"/>
      <c r="L76" s="136"/>
      <c r="M76" s="13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2.75">
      <c r="B77" s="1"/>
      <c r="C77" s="65"/>
      <c r="D77" s="1"/>
      <c r="E77" s="1"/>
      <c r="F77" s="1"/>
      <c r="G77" s="1"/>
      <c r="H77" s="1"/>
      <c r="I77" s="1"/>
      <c r="J77" s="136"/>
      <c r="K77" s="136"/>
      <c r="L77" s="136"/>
      <c r="M77" s="13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2.75">
      <c r="B78" s="1"/>
      <c r="C78" s="65"/>
      <c r="D78" s="1"/>
      <c r="E78" s="1"/>
      <c r="F78" s="1"/>
      <c r="G78" s="1"/>
      <c r="H78" s="1"/>
      <c r="I78" s="1"/>
      <c r="J78" s="136"/>
      <c r="K78" s="136"/>
      <c r="L78" s="136"/>
      <c r="M78" s="13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2.75">
      <c r="B79" s="1"/>
      <c r="C79" s="65"/>
      <c r="D79" s="1"/>
      <c r="E79" s="1"/>
      <c r="F79" s="1"/>
      <c r="G79" s="1"/>
      <c r="H79" s="1"/>
      <c r="I79" s="1"/>
      <c r="J79" s="136"/>
      <c r="K79" s="136"/>
      <c r="L79" s="136"/>
      <c r="M79" s="13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2.75">
      <c r="B80" s="1"/>
      <c r="C80" s="65"/>
      <c r="D80" s="1"/>
      <c r="E80" s="1"/>
      <c r="F80" s="1"/>
      <c r="G80" s="1"/>
      <c r="H80" s="1"/>
      <c r="I80" s="1"/>
      <c r="J80" s="136"/>
      <c r="K80" s="136"/>
      <c r="L80" s="136"/>
      <c r="M80" s="13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2.75">
      <c r="B81" s="1"/>
      <c r="C81" s="65"/>
      <c r="D81" s="1"/>
      <c r="E81" s="1"/>
      <c r="F81" s="1"/>
      <c r="G81" s="1"/>
      <c r="H81" s="1"/>
      <c r="I81" s="1"/>
      <c r="J81" s="136"/>
      <c r="K81" s="136"/>
      <c r="L81" s="136"/>
      <c r="M81" s="13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2.75">
      <c r="B82" s="1"/>
      <c r="C82" s="65"/>
      <c r="D82" s="1"/>
      <c r="E82" s="1"/>
      <c r="F82" s="1"/>
      <c r="G82" s="1"/>
      <c r="H82" s="1"/>
      <c r="I82" s="1"/>
      <c r="J82" s="136"/>
      <c r="K82" s="136"/>
      <c r="L82" s="136"/>
      <c r="M82" s="13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2.75">
      <c r="B83" s="1"/>
      <c r="C83" s="65"/>
      <c r="D83" s="1"/>
      <c r="E83" s="1"/>
      <c r="F83" s="1"/>
      <c r="G83" s="1"/>
      <c r="H83" s="1"/>
      <c r="I83" s="1"/>
      <c r="J83" s="136"/>
      <c r="K83" s="136"/>
      <c r="L83" s="136"/>
      <c r="M83" s="13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2.75">
      <c r="B84" s="1"/>
      <c r="C84" s="65"/>
      <c r="D84" s="1"/>
      <c r="E84" s="1"/>
      <c r="F84" s="1"/>
      <c r="G84" s="1"/>
      <c r="H84" s="1"/>
      <c r="I84" s="1"/>
      <c r="J84" s="136"/>
      <c r="K84" s="136"/>
      <c r="L84" s="136"/>
      <c r="M84" s="13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2.75">
      <c r="B85" s="1"/>
      <c r="C85" s="65"/>
      <c r="D85" s="1"/>
      <c r="E85" s="1"/>
      <c r="F85" s="1"/>
      <c r="G85" s="1"/>
      <c r="H85" s="1"/>
      <c r="I85" s="1"/>
      <c r="J85" s="136"/>
      <c r="K85" s="136"/>
      <c r="L85" s="136"/>
      <c r="M85" s="13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2.75">
      <c r="B86" s="1"/>
      <c r="C86" s="65"/>
      <c r="D86" s="1"/>
      <c r="E86" s="1"/>
      <c r="F86" s="1"/>
      <c r="G86" s="1"/>
      <c r="H86" s="1"/>
      <c r="I86" s="1"/>
      <c r="J86" s="136"/>
      <c r="K86" s="136"/>
      <c r="L86" s="136"/>
      <c r="M86" s="13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2.75">
      <c r="B87" s="1"/>
      <c r="C87" s="65"/>
      <c r="D87" s="1"/>
      <c r="E87" s="1"/>
      <c r="F87" s="1"/>
      <c r="G87" s="1"/>
      <c r="H87" s="1"/>
      <c r="I87" s="1"/>
      <c r="J87" s="136"/>
      <c r="K87" s="136"/>
      <c r="L87" s="136"/>
      <c r="M87" s="13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2.75">
      <c r="B88" s="1"/>
      <c r="C88" s="65"/>
      <c r="D88" s="1"/>
      <c r="E88" s="1"/>
      <c r="F88" s="1"/>
      <c r="G88" s="1"/>
      <c r="H88" s="1"/>
      <c r="I88" s="1"/>
      <c r="J88" s="136"/>
      <c r="K88" s="136"/>
      <c r="L88" s="136"/>
      <c r="M88" s="13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2.75">
      <c r="B89" s="1"/>
      <c r="C89" s="65"/>
      <c r="D89" s="1"/>
      <c r="E89" s="1"/>
      <c r="F89" s="1"/>
      <c r="G89" s="1"/>
      <c r="H89" s="1"/>
      <c r="I89" s="1"/>
      <c r="J89" s="136"/>
      <c r="K89" s="136"/>
      <c r="L89" s="136"/>
      <c r="M89" s="13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2.75">
      <c r="B90" s="1"/>
      <c r="C90" s="65"/>
      <c r="D90" s="1"/>
      <c r="E90" s="1"/>
      <c r="F90" s="1"/>
      <c r="G90" s="1"/>
      <c r="H90" s="1"/>
      <c r="I90" s="1"/>
      <c r="J90" s="136"/>
      <c r="K90" s="136"/>
      <c r="L90" s="136"/>
      <c r="M90" s="13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2.75">
      <c r="B91" s="1"/>
      <c r="C91" s="65"/>
      <c r="D91" s="1"/>
      <c r="E91" s="1"/>
      <c r="F91" s="1"/>
      <c r="G91" s="1"/>
      <c r="H91" s="1"/>
      <c r="I91" s="1"/>
      <c r="J91" s="136"/>
      <c r="K91" s="136"/>
      <c r="L91" s="136"/>
      <c r="M91" s="13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2.75">
      <c r="B92" s="1"/>
      <c r="C92" s="65"/>
      <c r="D92" s="1"/>
      <c r="E92" s="1"/>
      <c r="F92" s="1"/>
      <c r="G92" s="1"/>
      <c r="H92" s="1"/>
      <c r="I92" s="1"/>
      <c r="J92" s="136"/>
      <c r="K92" s="136"/>
      <c r="L92" s="136"/>
      <c r="M92" s="13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2.75">
      <c r="B93" s="1"/>
      <c r="C93" s="65"/>
      <c r="D93" s="1"/>
      <c r="E93" s="1"/>
      <c r="F93" s="1"/>
      <c r="G93" s="1"/>
      <c r="H93" s="1"/>
      <c r="I93" s="1"/>
      <c r="J93" s="136"/>
      <c r="K93" s="136"/>
      <c r="L93" s="136"/>
      <c r="M93" s="13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2.75">
      <c r="B94" s="1"/>
      <c r="C94" s="65"/>
      <c r="D94" s="1"/>
      <c r="E94" s="1"/>
      <c r="F94" s="1"/>
      <c r="G94" s="1"/>
      <c r="H94" s="1"/>
      <c r="I94" s="1"/>
      <c r="J94" s="136"/>
      <c r="K94" s="136"/>
      <c r="L94" s="136"/>
      <c r="M94" s="13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2.75">
      <c r="B95" s="1"/>
      <c r="C95" s="65"/>
      <c r="D95" s="1"/>
      <c r="E95" s="1"/>
      <c r="F95" s="1"/>
      <c r="G95" s="1"/>
      <c r="H95" s="1"/>
      <c r="I95" s="1"/>
      <c r="J95" s="136"/>
      <c r="K95" s="136"/>
      <c r="L95" s="136"/>
      <c r="M95" s="13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2.75">
      <c r="B96" s="1"/>
      <c r="C96" s="65"/>
      <c r="D96" s="1"/>
      <c r="E96" s="1"/>
      <c r="F96" s="1"/>
      <c r="G96" s="1"/>
      <c r="H96" s="1"/>
      <c r="I96" s="1"/>
      <c r="J96" s="136"/>
      <c r="K96" s="136"/>
      <c r="L96" s="136"/>
      <c r="M96" s="13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2.75">
      <c r="B97" s="1"/>
      <c r="C97" s="65"/>
      <c r="D97" s="1"/>
      <c r="E97" s="1"/>
      <c r="F97" s="1"/>
      <c r="G97" s="1"/>
      <c r="H97" s="1"/>
      <c r="I97" s="1"/>
      <c r="J97" s="136"/>
      <c r="K97" s="136"/>
      <c r="L97" s="136"/>
      <c r="M97" s="13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2.75">
      <c r="B98" s="1"/>
      <c r="C98" s="65"/>
      <c r="D98" s="1"/>
      <c r="E98" s="1"/>
      <c r="F98" s="1"/>
      <c r="G98" s="1"/>
      <c r="H98" s="1"/>
      <c r="I98" s="1"/>
      <c r="J98" s="136"/>
      <c r="K98" s="136"/>
      <c r="L98" s="136"/>
      <c r="M98" s="13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2.75">
      <c r="B99" s="1"/>
      <c r="C99" s="65"/>
      <c r="D99" s="1"/>
      <c r="E99" s="1"/>
      <c r="F99" s="1"/>
      <c r="G99" s="5"/>
      <c r="H99" s="1"/>
      <c r="I99" s="1"/>
      <c r="J99" s="136"/>
      <c r="K99" s="136"/>
      <c r="L99" s="136"/>
      <c r="M99" s="13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2.75">
      <c r="B100" s="5"/>
      <c r="C100" s="65"/>
      <c r="D100" s="5"/>
      <c r="E100" s="5"/>
      <c r="F100" s="5"/>
      <c r="G100" s="5"/>
      <c r="H100" s="1"/>
      <c r="I100" s="1"/>
      <c r="J100" s="136"/>
      <c r="K100" s="136"/>
      <c r="L100" s="136"/>
      <c r="M100" s="13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2.75">
      <c r="B101" s="5"/>
      <c r="C101" s="65"/>
      <c r="D101" s="5"/>
      <c r="E101" s="5"/>
      <c r="F101" s="5"/>
      <c r="G101" s="1"/>
      <c r="H101" s="1"/>
      <c r="I101" s="1"/>
      <c r="J101" s="136"/>
      <c r="K101" s="136"/>
      <c r="L101" s="136"/>
      <c r="M101" s="13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2.75">
      <c r="B102" s="1"/>
      <c r="C102" s="65"/>
      <c r="D102" s="1"/>
      <c r="E102" s="1"/>
      <c r="F102" s="1"/>
      <c r="G102" s="1"/>
      <c r="H102" s="1"/>
      <c r="I102" s="1"/>
      <c r="J102" s="136"/>
      <c r="K102" s="136"/>
      <c r="L102" s="136"/>
      <c r="M102" s="13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2.75">
      <c r="B103" s="1"/>
      <c r="C103" s="65"/>
      <c r="D103" s="1"/>
      <c r="E103" s="1"/>
      <c r="F103" s="1"/>
      <c r="G103" s="1"/>
      <c r="H103" s="1"/>
      <c r="I103" s="1"/>
      <c r="J103" s="136"/>
      <c r="K103" s="136"/>
      <c r="L103" s="136"/>
      <c r="M103" s="13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2.75">
      <c r="B104" s="1"/>
      <c r="C104" s="65"/>
      <c r="D104" s="1"/>
      <c r="E104" s="1"/>
      <c r="F104" s="1"/>
      <c r="G104" s="1"/>
      <c r="H104" s="1"/>
      <c r="I104" s="1"/>
      <c r="J104" s="136"/>
      <c r="K104" s="136"/>
      <c r="L104" s="136"/>
      <c r="M104" s="13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2.75">
      <c r="B105" s="1"/>
      <c r="C105" s="65"/>
      <c r="D105" s="1"/>
      <c r="E105" s="1"/>
      <c r="F105" s="1"/>
      <c r="G105" s="1"/>
      <c r="H105" s="1"/>
      <c r="I105" s="1"/>
      <c r="J105" s="136"/>
      <c r="K105" s="136"/>
      <c r="L105" s="136"/>
      <c r="M105" s="13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2.75">
      <c r="B106" s="1"/>
      <c r="C106" s="65"/>
      <c r="D106" s="1"/>
      <c r="E106" s="1"/>
      <c r="F106" s="1"/>
      <c r="G106" s="1"/>
      <c r="H106" s="1"/>
      <c r="I106" s="1"/>
      <c r="J106" s="136"/>
      <c r="K106" s="136"/>
      <c r="L106" s="136"/>
      <c r="M106" s="13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2.75">
      <c r="B107" s="1"/>
      <c r="C107" s="65"/>
      <c r="D107" s="1"/>
      <c r="E107" s="1"/>
      <c r="F107" s="1"/>
      <c r="G107" s="1"/>
      <c r="H107" s="1"/>
      <c r="I107" s="1"/>
      <c r="J107" s="136"/>
      <c r="K107" s="136"/>
      <c r="L107" s="136"/>
      <c r="M107" s="13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2.75">
      <c r="B108" s="1"/>
      <c r="C108" s="65"/>
      <c r="D108" s="1"/>
      <c r="E108" s="1"/>
      <c r="F108" s="1"/>
      <c r="G108" s="1"/>
      <c r="H108" s="1"/>
      <c r="I108" s="1"/>
      <c r="J108" s="136"/>
      <c r="K108" s="136"/>
      <c r="L108" s="136"/>
      <c r="M108" s="13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2.75">
      <c r="B109" s="1"/>
      <c r="C109" s="65"/>
      <c r="D109" s="1"/>
      <c r="E109" s="1"/>
      <c r="F109" s="1"/>
      <c r="G109" s="1"/>
      <c r="H109" s="1"/>
      <c r="I109" s="1"/>
      <c r="J109" s="136"/>
      <c r="K109" s="136"/>
      <c r="L109" s="136"/>
      <c r="M109" s="13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2.75">
      <c r="B110" s="1"/>
      <c r="C110" s="65"/>
      <c r="D110" s="1"/>
      <c r="E110" s="1"/>
      <c r="F110" s="1"/>
      <c r="G110" s="1"/>
      <c r="H110" s="1"/>
      <c r="I110" s="1"/>
      <c r="J110" s="136"/>
      <c r="K110" s="136"/>
      <c r="L110" s="136"/>
      <c r="M110" s="13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2.75">
      <c r="B111" s="1"/>
      <c r="C111" s="65"/>
      <c r="D111" s="1"/>
      <c r="E111" s="1"/>
      <c r="F111" s="1"/>
      <c r="G111" s="1"/>
      <c r="H111" s="1"/>
      <c r="I111" s="1"/>
      <c r="J111" s="136"/>
      <c r="K111" s="136"/>
      <c r="L111" s="136"/>
      <c r="M111" s="13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2.75">
      <c r="B112" s="1"/>
      <c r="C112" s="65"/>
      <c r="D112" s="1"/>
      <c r="E112" s="1"/>
      <c r="F112" s="1"/>
      <c r="G112" s="1"/>
      <c r="H112" s="1"/>
      <c r="I112" s="1"/>
      <c r="J112" s="136"/>
      <c r="K112" s="136"/>
      <c r="L112" s="136"/>
      <c r="M112" s="13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2.75">
      <c r="B113" s="1"/>
      <c r="C113" s="65"/>
      <c r="D113" s="1"/>
      <c r="E113" s="1"/>
      <c r="F113" s="1"/>
      <c r="G113" s="1"/>
      <c r="H113" s="1"/>
      <c r="I113" s="1"/>
      <c r="J113" s="136"/>
      <c r="K113" s="136"/>
      <c r="L113" s="136"/>
      <c r="M113" s="13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2.75">
      <c r="B114" s="1"/>
      <c r="C114" s="65"/>
      <c r="D114" s="1"/>
      <c r="E114" s="1"/>
      <c r="F114" s="1"/>
      <c r="G114" s="1"/>
      <c r="H114" s="1"/>
      <c r="I114" s="1"/>
      <c r="J114" s="136"/>
      <c r="K114" s="136"/>
      <c r="L114" s="136"/>
      <c r="M114" s="13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2.75">
      <c r="B115" s="1"/>
      <c r="C115" s="65"/>
      <c r="D115" s="1"/>
      <c r="E115" s="1"/>
      <c r="F115" s="1"/>
      <c r="G115" s="1"/>
      <c r="H115" s="1"/>
      <c r="I115" s="1"/>
      <c r="J115" s="136"/>
      <c r="K115" s="136"/>
      <c r="L115" s="136"/>
      <c r="M115" s="13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2.75">
      <c r="B116" s="1"/>
      <c r="C116" s="65"/>
      <c r="D116" s="1"/>
      <c r="E116" s="1"/>
      <c r="F116" s="1"/>
      <c r="G116" s="1"/>
      <c r="H116" s="1"/>
      <c r="I116" s="1"/>
      <c r="J116" s="136"/>
      <c r="K116" s="136"/>
      <c r="L116" s="136"/>
      <c r="M116" s="13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2.75">
      <c r="B117" s="1"/>
      <c r="C117" s="65"/>
      <c r="D117" s="1"/>
      <c r="E117" s="1"/>
      <c r="F117" s="1"/>
      <c r="G117" s="1"/>
      <c r="H117" s="1"/>
      <c r="I117" s="1"/>
      <c r="J117" s="136"/>
      <c r="K117" s="136"/>
      <c r="L117" s="136"/>
      <c r="M117" s="13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2.75">
      <c r="B118" s="1"/>
      <c r="C118" s="65"/>
      <c r="D118" s="1"/>
      <c r="E118" s="1"/>
      <c r="F118" s="1"/>
      <c r="G118" s="1"/>
      <c r="H118" s="1"/>
      <c r="I118" s="1"/>
      <c r="J118" s="136"/>
      <c r="K118" s="136"/>
      <c r="L118" s="136"/>
      <c r="M118" s="13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2.75">
      <c r="B119" s="1"/>
      <c r="C119" s="65"/>
      <c r="D119" s="1"/>
      <c r="E119" s="1"/>
      <c r="F119" s="1"/>
      <c r="G119" s="1"/>
      <c r="H119" s="1"/>
      <c r="I119" s="1"/>
      <c r="J119" s="136"/>
      <c r="K119" s="136"/>
      <c r="L119" s="136"/>
      <c r="M119" s="13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2.75">
      <c r="B120" s="1"/>
      <c r="C120" s="65"/>
      <c r="D120" s="1"/>
      <c r="E120" s="1"/>
      <c r="F120" s="1"/>
      <c r="G120" s="1"/>
      <c r="H120" s="1"/>
      <c r="I120" s="1"/>
      <c r="J120" s="136"/>
      <c r="K120" s="136"/>
      <c r="L120" s="136"/>
      <c r="M120" s="13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2.75">
      <c r="B121" s="1"/>
      <c r="C121" s="65"/>
      <c r="D121" s="1"/>
      <c r="E121" s="1"/>
      <c r="F121" s="1"/>
      <c r="G121" s="1"/>
      <c r="H121" s="1"/>
      <c r="I121" s="1"/>
      <c r="J121" s="136"/>
      <c r="K121" s="136"/>
      <c r="L121" s="136"/>
      <c r="M121" s="13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2.75">
      <c r="B122" s="1"/>
      <c r="C122" s="65"/>
      <c r="D122" s="1"/>
      <c r="E122" s="1"/>
      <c r="F122" s="1"/>
      <c r="G122" s="1"/>
      <c r="H122" s="1"/>
      <c r="I122" s="1"/>
      <c r="J122" s="136"/>
      <c r="K122" s="136"/>
      <c r="L122" s="136"/>
      <c r="M122" s="13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2.75">
      <c r="B123" s="1"/>
      <c r="C123" s="65"/>
      <c r="D123" s="1"/>
      <c r="E123" s="1"/>
      <c r="F123" s="1"/>
      <c r="G123" s="1"/>
      <c r="H123" s="1"/>
      <c r="I123" s="1"/>
      <c r="J123" s="136"/>
      <c r="K123" s="136"/>
      <c r="L123" s="136"/>
      <c r="M123" s="13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2.75">
      <c r="B124" s="1"/>
      <c r="C124" s="65"/>
      <c r="D124" s="1"/>
      <c r="E124" s="1"/>
      <c r="F124" s="1"/>
      <c r="G124" s="1"/>
      <c r="H124" s="1"/>
      <c r="I124" s="1"/>
      <c r="J124" s="136"/>
      <c r="K124" s="136"/>
      <c r="L124" s="136"/>
      <c r="M124" s="13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2.75">
      <c r="B125" s="1"/>
      <c r="C125" s="65"/>
      <c r="D125" s="1"/>
      <c r="E125" s="1"/>
      <c r="F125" s="1"/>
      <c r="G125" s="1"/>
      <c r="H125" s="1"/>
      <c r="I125" s="1"/>
      <c r="J125" s="136"/>
      <c r="K125" s="136"/>
      <c r="L125" s="136"/>
      <c r="M125" s="13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2.75">
      <c r="B126" s="1"/>
      <c r="C126" s="65"/>
      <c r="D126" s="1"/>
      <c r="E126" s="1"/>
      <c r="F126" s="1"/>
      <c r="G126" s="1"/>
      <c r="H126" s="1"/>
      <c r="I126" s="1"/>
      <c r="J126" s="136"/>
      <c r="K126" s="136"/>
      <c r="L126" s="136"/>
      <c r="M126" s="13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2.75">
      <c r="B127" s="1"/>
      <c r="C127" s="65"/>
      <c r="D127" s="1"/>
      <c r="E127" s="1"/>
      <c r="F127" s="1"/>
      <c r="G127" s="1"/>
      <c r="H127" s="1"/>
      <c r="I127" s="1"/>
      <c r="J127" s="136"/>
      <c r="K127" s="136"/>
      <c r="L127" s="136"/>
      <c r="M127" s="13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2.75">
      <c r="B128" s="1"/>
      <c r="C128" s="65"/>
      <c r="D128" s="1"/>
      <c r="E128" s="1"/>
      <c r="F128" s="1"/>
      <c r="G128" s="1"/>
      <c r="H128" s="1"/>
      <c r="I128" s="1"/>
      <c r="J128" s="136"/>
      <c r="K128" s="136"/>
      <c r="L128" s="136"/>
      <c r="M128" s="13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2.75">
      <c r="B129" s="1"/>
      <c r="C129" s="65"/>
      <c r="D129" s="1"/>
      <c r="E129" s="1"/>
      <c r="F129" s="1"/>
      <c r="G129" s="1"/>
      <c r="H129" s="1"/>
      <c r="I129" s="1"/>
      <c r="J129" s="136"/>
      <c r="K129" s="136"/>
      <c r="L129" s="136"/>
      <c r="M129" s="13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2.75">
      <c r="B130" s="1"/>
      <c r="C130" s="65"/>
      <c r="D130" s="1"/>
      <c r="E130" s="1"/>
      <c r="F130" s="1"/>
      <c r="G130" s="1"/>
      <c r="H130" s="1"/>
      <c r="I130" s="1"/>
      <c r="J130" s="136"/>
      <c r="K130" s="136"/>
      <c r="L130" s="136"/>
      <c r="M130" s="13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2.75">
      <c r="B131" s="1"/>
      <c r="C131" s="65"/>
      <c r="D131" s="1"/>
      <c r="E131" s="1"/>
      <c r="F131" s="1"/>
      <c r="G131" s="1"/>
      <c r="H131" s="1"/>
      <c r="I131" s="1"/>
      <c r="J131" s="136"/>
      <c r="K131" s="136"/>
      <c r="L131" s="136"/>
      <c r="M131" s="13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2.75">
      <c r="B132" s="1"/>
      <c r="C132" s="65"/>
      <c r="D132" s="1"/>
      <c r="E132" s="1"/>
      <c r="F132" s="1"/>
      <c r="G132" s="1"/>
      <c r="H132" s="1"/>
      <c r="I132" s="1"/>
      <c r="J132" s="136"/>
      <c r="K132" s="136"/>
      <c r="L132" s="136"/>
      <c r="M132" s="13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2.75">
      <c r="B133" s="1"/>
      <c r="C133" s="65"/>
      <c r="D133" s="1"/>
      <c r="E133" s="1"/>
      <c r="F133" s="1"/>
      <c r="G133" s="1"/>
      <c r="H133" s="1"/>
      <c r="I133" s="1"/>
      <c r="J133" s="136"/>
      <c r="K133" s="136"/>
      <c r="L133" s="136"/>
      <c r="M133" s="13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2.75">
      <c r="B134" s="1"/>
      <c r="C134" s="65"/>
      <c r="D134" s="1"/>
      <c r="E134" s="1"/>
      <c r="F134" s="1"/>
      <c r="G134" s="1"/>
      <c r="H134" s="1"/>
      <c r="I134" s="1"/>
      <c r="J134" s="136"/>
      <c r="K134" s="136"/>
      <c r="L134" s="136"/>
      <c r="M134" s="13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2.75">
      <c r="B135" s="1"/>
      <c r="C135" s="65"/>
      <c r="D135" s="1"/>
      <c r="E135" s="1"/>
      <c r="F135" s="1"/>
      <c r="G135" s="1"/>
      <c r="H135" s="1"/>
      <c r="I135" s="1"/>
      <c r="J135" s="136"/>
      <c r="K135" s="136"/>
      <c r="L135" s="136"/>
      <c r="M135" s="13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2.75">
      <c r="B136" s="1"/>
      <c r="C136" s="65"/>
      <c r="D136" s="1"/>
      <c r="E136" s="1"/>
      <c r="F136" s="1"/>
      <c r="G136" s="1"/>
      <c r="H136" s="1"/>
      <c r="I136" s="1"/>
      <c r="J136" s="136"/>
      <c r="K136" s="136"/>
      <c r="L136" s="136"/>
      <c r="M136" s="13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2.75">
      <c r="B137" s="1"/>
      <c r="C137" s="65"/>
      <c r="D137" s="1"/>
      <c r="E137" s="1"/>
      <c r="F137" s="1"/>
      <c r="G137" s="1"/>
      <c r="H137" s="1"/>
      <c r="I137" s="1"/>
      <c r="J137" s="136"/>
      <c r="K137" s="136"/>
      <c r="L137" s="136"/>
      <c r="M137" s="13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2.75">
      <c r="B138" s="1"/>
      <c r="C138" s="65"/>
      <c r="D138" s="1"/>
      <c r="E138" s="1"/>
      <c r="F138" s="1"/>
      <c r="G138" s="1"/>
      <c r="H138" s="1"/>
      <c r="I138" s="1"/>
      <c r="J138" s="136"/>
      <c r="K138" s="136"/>
      <c r="L138" s="136"/>
      <c r="M138" s="13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2.75">
      <c r="B139" s="1"/>
      <c r="C139" s="65"/>
      <c r="D139" s="1"/>
      <c r="E139" s="1"/>
      <c r="F139" s="1"/>
      <c r="G139" s="1"/>
      <c r="H139" s="1"/>
      <c r="I139" s="1"/>
      <c r="J139" s="136"/>
      <c r="K139" s="136"/>
      <c r="L139" s="136"/>
      <c r="M139" s="13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2.75">
      <c r="B140" s="1"/>
      <c r="C140" s="65"/>
      <c r="D140" s="1"/>
      <c r="E140" s="1"/>
      <c r="F140" s="1"/>
      <c r="G140" s="1"/>
      <c r="H140" s="1"/>
      <c r="I140" s="1"/>
      <c r="J140" s="136"/>
      <c r="K140" s="136"/>
      <c r="L140" s="136"/>
      <c r="M140" s="13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2.75">
      <c r="B141" s="1"/>
      <c r="C141" s="65"/>
      <c r="D141" s="1"/>
      <c r="E141" s="1"/>
      <c r="F141" s="1"/>
      <c r="G141" s="1"/>
      <c r="H141" s="1"/>
      <c r="I141" s="1"/>
      <c r="J141" s="136"/>
      <c r="K141" s="136"/>
      <c r="L141" s="136"/>
      <c r="M141" s="13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2.75">
      <c r="B142" s="1"/>
      <c r="C142" s="65"/>
      <c r="D142" s="1"/>
      <c r="E142" s="1"/>
      <c r="F142" s="1"/>
      <c r="G142" s="1"/>
      <c r="H142" s="1"/>
      <c r="I142" s="1"/>
      <c r="J142" s="136"/>
      <c r="K142" s="136"/>
      <c r="L142" s="136"/>
      <c r="M142" s="13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2.75">
      <c r="B143" s="1"/>
      <c r="C143" s="65"/>
      <c r="D143" s="1"/>
      <c r="E143" s="1"/>
      <c r="F143" s="1"/>
      <c r="G143" s="1"/>
      <c r="H143" s="1"/>
      <c r="I143" s="1"/>
      <c r="J143" s="136"/>
      <c r="K143" s="136"/>
      <c r="L143" s="136"/>
      <c r="M143" s="13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2.75">
      <c r="B144" s="1"/>
      <c r="C144" s="65"/>
      <c r="D144" s="1"/>
      <c r="E144" s="1"/>
      <c r="F144" s="1"/>
      <c r="G144" s="1"/>
      <c r="H144" s="1"/>
      <c r="I144" s="1"/>
      <c r="J144" s="136"/>
      <c r="K144" s="139"/>
      <c r="L144" s="139"/>
      <c r="M144" s="139"/>
      <c r="N144" s="5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2.75">
      <c r="B145" s="1"/>
      <c r="C145" s="65"/>
      <c r="D145" s="1"/>
      <c r="E145" s="1"/>
      <c r="F145" s="1"/>
      <c r="G145" s="1"/>
      <c r="H145" s="1"/>
      <c r="I145" s="1"/>
      <c r="J145" s="136"/>
      <c r="K145" s="139"/>
      <c r="L145" s="139"/>
      <c r="M145" s="139"/>
      <c r="N145" s="5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2.75">
      <c r="B146" s="1"/>
      <c r="C146" s="65"/>
      <c r="D146" s="1"/>
      <c r="E146" s="1"/>
      <c r="F146" s="1"/>
      <c r="G146" s="1"/>
      <c r="H146" s="1"/>
      <c r="I146" s="1"/>
      <c r="J146" s="136"/>
      <c r="K146" s="136"/>
      <c r="L146" s="136"/>
      <c r="M146" s="13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2.75">
      <c r="B147" s="1"/>
      <c r="C147" s="65"/>
      <c r="D147" s="1"/>
      <c r="E147" s="1"/>
      <c r="F147" s="1"/>
      <c r="G147" s="1"/>
      <c r="H147" s="1"/>
      <c r="I147" s="1"/>
      <c r="J147" s="136"/>
      <c r="K147" s="136"/>
      <c r="L147" s="136"/>
      <c r="M147" s="13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2.75">
      <c r="B148" s="1"/>
      <c r="C148" s="65"/>
      <c r="D148" s="1"/>
      <c r="E148" s="1"/>
      <c r="F148" s="1"/>
      <c r="G148" s="1"/>
      <c r="H148" s="1"/>
      <c r="I148" s="1"/>
      <c r="J148" s="136"/>
      <c r="K148" s="136"/>
      <c r="L148" s="136"/>
      <c r="M148" s="13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2.75">
      <c r="B149" s="1"/>
      <c r="C149" s="65"/>
      <c r="D149" s="1"/>
      <c r="E149" s="1"/>
      <c r="F149" s="1"/>
      <c r="G149" s="1"/>
      <c r="H149" s="1"/>
      <c r="I149" s="1"/>
      <c r="J149" s="136"/>
      <c r="K149" s="136"/>
      <c r="L149" s="136"/>
      <c r="M149" s="13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2.75">
      <c r="B150" s="1"/>
      <c r="C150" s="65"/>
      <c r="D150" s="1"/>
      <c r="E150" s="1"/>
      <c r="F150" s="1"/>
      <c r="G150" s="1"/>
      <c r="H150" s="1"/>
      <c r="I150" s="1"/>
      <c r="J150" s="136"/>
      <c r="K150" s="136"/>
      <c r="L150" s="136"/>
      <c r="M150" s="13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2.75">
      <c r="B151" s="1"/>
      <c r="C151" s="65"/>
      <c r="D151" s="1"/>
      <c r="E151" s="1"/>
      <c r="F151" s="1"/>
      <c r="G151" s="1"/>
      <c r="H151" s="1"/>
      <c r="I151" s="1"/>
      <c r="J151" s="136"/>
      <c r="K151" s="136"/>
      <c r="L151" s="136"/>
      <c r="M151" s="13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2.75">
      <c r="B152" s="1"/>
      <c r="C152" s="65"/>
      <c r="D152" s="1"/>
      <c r="E152" s="1"/>
      <c r="F152" s="1"/>
      <c r="G152" s="1"/>
      <c r="H152" s="1"/>
      <c r="I152" s="1"/>
      <c r="J152" s="136"/>
      <c r="K152" s="136"/>
      <c r="L152" s="136"/>
      <c r="M152" s="13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2.75">
      <c r="B153" s="5"/>
      <c r="C153" s="65"/>
      <c r="D153" s="5"/>
      <c r="E153" s="5"/>
      <c r="F153" s="5"/>
      <c r="G153" s="5"/>
      <c r="H153" s="1"/>
      <c r="I153" s="1"/>
      <c r="J153" s="136"/>
      <c r="K153" s="139"/>
      <c r="L153" s="139"/>
      <c r="M153" s="139"/>
      <c r="N153" s="5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2.75">
      <c r="B154" s="5"/>
      <c r="C154" s="65"/>
      <c r="D154" s="5"/>
      <c r="E154" s="5"/>
      <c r="F154" s="5"/>
      <c r="G154" s="5"/>
      <c r="H154" s="1"/>
      <c r="I154" s="1"/>
      <c r="J154" s="136"/>
      <c r="K154" s="139"/>
      <c r="L154" s="139"/>
      <c r="M154" s="139"/>
      <c r="N154" s="5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2.75">
      <c r="B155" s="1"/>
      <c r="C155" s="65"/>
      <c r="D155" s="1"/>
      <c r="E155" s="1"/>
      <c r="F155" s="1"/>
      <c r="G155" s="1"/>
      <c r="H155" s="1"/>
      <c r="I155" s="1"/>
      <c r="J155" s="136"/>
      <c r="K155" s="136"/>
      <c r="L155" s="136"/>
      <c r="M155" s="13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2.75">
      <c r="B156" s="1"/>
      <c r="C156" s="65"/>
      <c r="D156" s="1"/>
      <c r="E156" s="1"/>
      <c r="F156" s="1"/>
      <c r="G156" s="1"/>
      <c r="H156" s="1"/>
      <c r="I156" s="1"/>
      <c r="J156" s="136"/>
      <c r="K156" s="140"/>
      <c r="L156" s="140"/>
      <c r="M156" s="140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2.75">
      <c r="B157" s="1"/>
      <c r="C157" s="65"/>
      <c r="D157" s="1"/>
      <c r="E157" s="1"/>
      <c r="F157" s="1"/>
      <c r="G157" s="1"/>
      <c r="H157" s="1"/>
      <c r="I157" s="1"/>
      <c r="J157" s="136"/>
      <c r="K157" s="136"/>
      <c r="L157" s="136"/>
      <c r="M157" s="13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2.75">
      <c r="B158" s="1"/>
      <c r="C158" s="65"/>
      <c r="D158" s="1"/>
      <c r="E158" s="1"/>
      <c r="F158" s="1"/>
      <c r="G158" s="1"/>
      <c r="H158" s="1"/>
      <c r="I158" s="1"/>
      <c r="J158" s="136"/>
      <c r="K158" s="136"/>
      <c r="L158" s="136"/>
      <c r="M158" s="13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2.75">
      <c r="B159" s="1"/>
      <c r="C159" s="65"/>
      <c r="D159" s="1"/>
      <c r="E159" s="1"/>
      <c r="F159" s="1"/>
      <c r="G159" s="1"/>
      <c r="H159" s="1"/>
      <c r="I159" s="1"/>
      <c r="J159" s="136"/>
      <c r="K159" s="136"/>
      <c r="L159" s="136"/>
      <c r="M159" s="13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2.75">
      <c r="B160" s="1"/>
      <c r="C160" s="65"/>
      <c r="D160" s="1"/>
      <c r="E160" s="1"/>
      <c r="F160" s="1"/>
      <c r="G160" s="1"/>
      <c r="H160" s="1"/>
      <c r="I160" s="1"/>
      <c r="J160" s="136"/>
      <c r="K160" s="136"/>
      <c r="L160" s="136"/>
      <c r="M160" s="13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2.75">
      <c r="B161" s="1"/>
      <c r="C161" s="65"/>
      <c r="D161" s="1"/>
      <c r="E161" s="1"/>
      <c r="F161" s="1"/>
      <c r="G161" s="1"/>
      <c r="H161" s="1"/>
      <c r="I161" s="1"/>
      <c r="J161" s="136"/>
      <c r="K161" s="136"/>
      <c r="L161" s="136"/>
      <c r="M161" s="13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2.75">
      <c r="B162" s="1"/>
      <c r="C162" s="65"/>
      <c r="D162" s="1"/>
      <c r="E162" s="1"/>
      <c r="F162" s="1"/>
      <c r="G162" s="1"/>
      <c r="H162" s="1"/>
      <c r="I162" s="1"/>
      <c r="J162" s="136"/>
      <c r="K162" s="136"/>
      <c r="L162" s="136"/>
      <c r="M162" s="13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2.75">
      <c r="B163" s="1"/>
      <c r="C163" s="65"/>
      <c r="D163" s="1"/>
      <c r="E163" s="1"/>
      <c r="F163" s="1"/>
      <c r="G163" s="1"/>
      <c r="H163" s="1"/>
      <c r="I163" s="1"/>
      <c r="J163" s="136"/>
      <c r="K163" s="136"/>
      <c r="L163" s="136"/>
      <c r="M163" s="13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2.75">
      <c r="B164" s="1"/>
      <c r="C164" s="65"/>
      <c r="D164" s="1"/>
      <c r="E164" s="1"/>
      <c r="F164" s="1"/>
      <c r="G164" s="1"/>
      <c r="H164" s="1"/>
      <c r="I164" s="1"/>
      <c r="J164" s="136"/>
      <c r="K164" s="136"/>
      <c r="L164" s="136"/>
      <c r="M164" s="13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2.75">
      <c r="B165" s="1"/>
      <c r="C165" s="65"/>
      <c r="D165" s="1"/>
      <c r="E165" s="1"/>
      <c r="F165" s="1"/>
      <c r="G165" s="1"/>
      <c r="H165" s="1"/>
      <c r="I165" s="1"/>
      <c r="J165" s="136"/>
      <c r="K165" s="136"/>
      <c r="L165" s="136"/>
      <c r="M165" s="13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2.75">
      <c r="B166" s="1"/>
      <c r="C166" s="65"/>
      <c r="D166" s="1"/>
      <c r="E166" s="1"/>
      <c r="F166" s="1"/>
      <c r="G166" s="1"/>
      <c r="H166" s="1"/>
      <c r="I166" s="1"/>
      <c r="J166" s="136"/>
      <c r="K166" s="136"/>
      <c r="L166" s="136"/>
      <c r="M166" s="13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2.75">
      <c r="B167" s="1"/>
      <c r="C167" s="65"/>
      <c r="D167" s="1"/>
      <c r="E167" s="1"/>
      <c r="F167" s="1"/>
      <c r="G167" s="1"/>
      <c r="H167" s="1"/>
      <c r="I167" s="1"/>
      <c r="J167" s="136"/>
      <c r="K167" s="136"/>
      <c r="L167" s="136"/>
      <c r="M167" s="13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2.75">
      <c r="B168" s="1"/>
      <c r="C168" s="65"/>
      <c r="D168" s="1"/>
      <c r="E168" s="1"/>
      <c r="F168" s="1"/>
      <c r="G168" s="1"/>
      <c r="H168" s="1"/>
      <c r="I168" s="1"/>
      <c r="J168" s="136"/>
      <c r="K168" s="136"/>
      <c r="L168" s="136"/>
      <c r="M168" s="13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2.75">
      <c r="B169" s="1"/>
      <c r="C169" s="65"/>
      <c r="D169" s="1"/>
      <c r="E169" s="1"/>
      <c r="F169" s="1"/>
      <c r="G169" s="1"/>
      <c r="H169" s="1"/>
      <c r="I169" s="1"/>
      <c r="J169" s="136"/>
      <c r="K169" s="136"/>
      <c r="L169" s="136"/>
      <c r="M169" s="13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2.75">
      <c r="B170" s="1"/>
      <c r="C170" s="65"/>
      <c r="D170" s="1"/>
      <c r="E170" s="1"/>
      <c r="F170" s="1"/>
      <c r="G170" s="1"/>
      <c r="H170" s="1"/>
      <c r="I170" s="1"/>
      <c r="J170" s="136"/>
      <c r="K170" s="136"/>
      <c r="L170" s="136"/>
      <c r="M170" s="13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2.75">
      <c r="B171" s="1"/>
      <c r="C171" s="65"/>
      <c r="D171" s="1"/>
      <c r="E171" s="1"/>
      <c r="F171" s="1"/>
      <c r="G171" s="1"/>
      <c r="H171" s="1"/>
      <c r="I171" s="1"/>
      <c r="J171" s="136"/>
      <c r="K171" s="136"/>
      <c r="L171" s="136"/>
      <c r="M171" s="13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2.75">
      <c r="B172" s="1"/>
      <c r="C172" s="65"/>
      <c r="D172" s="1"/>
      <c r="E172" s="1"/>
      <c r="F172" s="1"/>
      <c r="G172" s="1"/>
      <c r="H172" s="1"/>
      <c r="I172" s="1"/>
      <c r="J172" s="136"/>
      <c r="K172" s="136"/>
      <c r="L172" s="136"/>
      <c r="M172" s="13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2.75">
      <c r="B173" s="1"/>
      <c r="C173" s="65"/>
      <c r="D173" s="1"/>
      <c r="E173" s="1"/>
      <c r="F173" s="1"/>
      <c r="G173" s="1"/>
      <c r="H173" s="1"/>
      <c r="I173" s="1"/>
      <c r="J173" s="136"/>
      <c r="K173" s="136"/>
      <c r="L173" s="136"/>
      <c r="M173" s="13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2.75">
      <c r="B174" s="1"/>
      <c r="C174" s="65"/>
      <c r="D174" s="1"/>
      <c r="E174" s="1"/>
      <c r="F174" s="1"/>
      <c r="G174" s="1"/>
      <c r="H174" s="1"/>
      <c r="I174" s="1"/>
      <c r="J174" s="136"/>
      <c r="K174" s="136"/>
      <c r="L174" s="136"/>
      <c r="M174" s="13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2.75">
      <c r="B175" s="1"/>
      <c r="C175" s="65"/>
      <c r="D175" s="1"/>
      <c r="E175" s="1"/>
      <c r="F175" s="1"/>
      <c r="G175" s="1"/>
      <c r="H175" s="1"/>
      <c r="I175" s="1"/>
      <c r="J175" s="136"/>
      <c r="K175" s="136"/>
      <c r="L175" s="136"/>
      <c r="M175" s="13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2.75">
      <c r="B176" s="1"/>
      <c r="C176" s="65"/>
      <c r="D176" s="1"/>
      <c r="E176" s="1"/>
      <c r="F176" s="1"/>
      <c r="G176" s="1"/>
      <c r="H176" s="1"/>
      <c r="I176" s="1"/>
      <c r="J176" s="136"/>
      <c r="K176" s="136"/>
      <c r="L176" s="136"/>
      <c r="M176" s="13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2.75">
      <c r="B177" s="1"/>
      <c r="C177" s="65"/>
      <c r="D177" s="1"/>
      <c r="E177" s="1"/>
      <c r="F177" s="1"/>
      <c r="G177" s="1"/>
      <c r="H177" s="1"/>
      <c r="I177" s="1"/>
      <c r="J177" s="136"/>
      <c r="K177" s="136"/>
      <c r="L177" s="136"/>
      <c r="M177" s="13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2.75">
      <c r="B178" s="1"/>
      <c r="C178" s="65"/>
      <c r="D178" s="1"/>
      <c r="E178" s="1"/>
      <c r="F178" s="1"/>
      <c r="G178" s="1"/>
      <c r="H178" s="1"/>
      <c r="I178" s="1"/>
      <c r="J178" s="136"/>
      <c r="K178" s="136"/>
      <c r="L178" s="136"/>
      <c r="M178" s="13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2.75">
      <c r="B179" s="1"/>
      <c r="C179" s="65"/>
      <c r="D179" s="1"/>
      <c r="E179" s="1"/>
      <c r="F179" s="1"/>
      <c r="G179" s="1"/>
      <c r="H179" s="1"/>
      <c r="I179" s="1"/>
      <c r="J179" s="136"/>
      <c r="K179" s="136"/>
      <c r="L179" s="136"/>
      <c r="M179" s="13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2.75">
      <c r="B180" s="1"/>
      <c r="C180" s="65"/>
      <c r="D180" s="1"/>
      <c r="E180" s="1"/>
      <c r="F180" s="1"/>
      <c r="G180" s="1"/>
      <c r="H180" s="1"/>
      <c r="I180" s="1"/>
      <c r="J180" s="136"/>
      <c r="K180" s="136"/>
      <c r="L180" s="136"/>
      <c r="M180" s="13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2.75">
      <c r="B181" s="1"/>
      <c r="C181" s="65"/>
      <c r="D181" s="1"/>
      <c r="E181" s="1"/>
      <c r="F181" s="1"/>
      <c r="G181" s="1"/>
      <c r="H181" s="1"/>
      <c r="I181" s="1"/>
      <c r="J181" s="136"/>
      <c r="K181" s="136"/>
      <c r="L181" s="136"/>
      <c r="M181" s="13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2.75">
      <c r="B182" s="1"/>
      <c r="C182" s="65"/>
      <c r="D182" s="1"/>
      <c r="E182" s="1"/>
      <c r="F182" s="1"/>
      <c r="G182" s="1"/>
      <c r="H182" s="1"/>
      <c r="I182" s="1"/>
      <c r="J182" s="136"/>
      <c r="K182" s="136"/>
      <c r="L182" s="136"/>
      <c r="M182" s="13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2.75">
      <c r="B183" s="1"/>
      <c r="C183" s="65"/>
      <c r="D183" s="1"/>
      <c r="E183" s="1"/>
      <c r="F183" s="1"/>
      <c r="G183" s="1"/>
      <c r="H183" s="1"/>
      <c r="I183" s="1"/>
      <c r="J183" s="136"/>
      <c r="K183" s="136"/>
      <c r="L183" s="136"/>
      <c r="M183" s="13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2.75">
      <c r="B184" s="1"/>
      <c r="C184" s="65"/>
      <c r="D184" s="1"/>
      <c r="E184" s="1"/>
      <c r="F184" s="1"/>
      <c r="G184" s="1"/>
      <c r="H184" s="1"/>
      <c r="I184" s="1"/>
      <c r="J184" s="136"/>
      <c r="K184" s="136"/>
      <c r="L184" s="136"/>
      <c r="M184" s="13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2.75">
      <c r="B185" s="1"/>
      <c r="C185" s="65"/>
      <c r="D185" s="1"/>
      <c r="E185" s="1"/>
      <c r="F185" s="1"/>
      <c r="G185" s="1"/>
      <c r="H185" s="1"/>
      <c r="I185" s="1"/>
      <c r="J185" s="136"/>
      <c r="K185" s="136"/>
      <c r="L185" s="136"/>
      <c r="M185" s="13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2.75">
      <c r="B186" s="1"/>
      <c r="C186" s="65"/>
      <c r="D186" s="1"/>
      <c r="E186" s="1"/>
      <c r="F186" s="1"/>
      <c r="G186" s="1"/>
      <c r="H186" s="1"/>
      <c r="I186" s="1"/>
      <c r="J186" s="136"/>
      <c r="K186" s="136"/>
      <c r="L186" s="136"/>
      <c r="M186" s="13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2.75">
      <c r="B187" s="1"/>
      <c r="C187" s="65"/>
      <c r="D187" s="1"/>
      <c r="E187" s="1"/>
      <c r="F187" s="1"/>
      <c r="G187" s="1"/>
      <c r="H187" s="1"/>
      <c r="I187" s="1"/>
      <c r="J187" s="136"/>
      <c r="K187" s="136"/>
      <c r="L187" s="136"/>
      <c r="M187" s="13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2.75">
      <c r="B188" s="1"/>
      <c r="C188" s="65"/>
      <c r="D188" s="1"/>
      <c r="E188" s="1"/>
      <c r="F188" s="1"/>
      <c r="G188" s="1"/>
      <c r="H188" s="1"/>
      <c r="I188" s="1"/>
      <c r="J188" s="136"/>
      <c r="K188" s="136"/>
      <c r="L188" s="136"/>
      <c r="M188" s="13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2.75">
      <c r="B189" s="1"/>
      <c r="C189" s="65"/>
      <c r="D189" s="1"/>
      <c r="E189" s="1"/>
      <c r="F189" s="1"/>
      <c r="G189" s="1"/>
      <c r="H189" s="1"/>
      <c r="I189" s="1"/>
      <c r="J189" s="136"/>
      <c r="K189" s="139"/>
      <c r="L189" s="139"/>
      <c r="M189" s="139"/>
      <c r="N189" s="5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2.75">
      <c r="B190" s="1"/>
      <c r="C190" s="65"/>
      <c r="D190" s="1"/>
      <c r="E190" s="1"/>
      <c r="F190" s="1"/>
      <c r="G190" s="1"/>
      <c r="H190" s="1"/>
      <c r="I190" s="1"/>
      <c r="J190" s="136"/>
      <c r="K190" s="139"/>
      <c r="L190" s="139"/>
      <c r="M190" s="139"/>
      <c r="N190" s="5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2.75">
      <c r="B191" s="1"/>
      <c r="C191" s="65"/>
      <c r="D191" s="1"/>
      <c r="E191" s="1"/>
      <c r="F191" s="1"/>
      <c r="G191" s="1"/>
      <c r="H191" s="1"/>
      <c r="I191" s="1"/>
      <c r="J191" s="136"/>
      <c r="K191" s="136"/>
      <c r="L191" s="136"/>
      <c r="M191" s="13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2.75">
      <c r="B192" s="1"/>
      <c r="C192" s="65"/>
      <c r="D192" s="1"/>
      <c r="E192" s="1"/>
      <c r="F192" s="1"/>
      <c r="G192" s="1"/>
      <c r="H192" s="1"/>
      <c r="I192" s="1"/>
      <c r="J192" s="136"/>
      <c r="K192" s="136"/>
      <c r="L192" s="136"/>
      <c r="M192" s="13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2.75">
      <c r="B193" s="1"/>
      <c r="C193" s="65"/>
      <c r="D193" s="1"/>
      <c r="E193" s="1"/>
      <c r="F193" s="1"/>
      <c r="G193" s="1"/>
      <c r="H193" s="1"/>
      <c r="I193" s="1"/>
      <c r="J193" s="136"/>
      <c r="K193" s="136"/>
      <c r="L193" s="136"/>
      <c r="M193" s="13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2.75">
      <c r="B194" s="1"/>
      <c r="C194" s="65"/>
      <c r="D194" s="1"/>
      <c r="E194" s="1"/>
      <c r="F194" s="1"/>
      <c r="G194" s="1"/>
      <c r="H194" s="1"/>
      <c r="I194" s="1"/>
      <c r="J194" s="136"/>
      <c r="K194" s="136"/>
      <c r="L194" s="136"/>
      <c r="M194" s="13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2.75">
      <c r="B195" s="1"/>
      <c r="C195" s="65"/>
      <c r="D195" s="1"/>
      <c r="E195" s="1"/>
      <c r="F195" s="1"/>
      <c r="G195" s="1"/>
      <c r="H195" s="1"/>
      <c r="I195" s="1"/>
      <c r="J195" s="136"/>
      <c r="K195" s="136"/>
      <c r="L195" s="136"/>
      <c r="M195" s="13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2.75">
      <c r="B196" s="1"/>
      <c r="C196" s="65"/>
      <c r="D196" s="1"/>
      <c r="E196" s="1"/>
      <c r="F196" s="1"/>
      <c r="G196" s="1"/>
      <c r="H196" s="1"/>
      <c r="I196" s="1"/>
      <c r="J196" s="136"/>
      <c r="K196" s="136"/>
      <c r="L196" s="136"/>
      <c r="M196" s="13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2.75">
      <c r="B197" s="1"/>
      <c r="C197" s="65"/>
      <c r="D197" s="1"/>
      <c r="E197" s="1"/>
      <c r="F197" s="1"/>
      <c r="G197" s="1"/>
      <c r="H197" s="1"/>
      <c r="I197" s="1"/>
      <c r="J197" s="136"/>
      <c r="K197" s="136"/>
      <c r="L197" s="136"/>
      <c r="M197" s="13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2.75">
      <c r="B198" s="1"/>
      <c r="C198" s="65"/>
      <c r="D198" s="1"/>
      <c r="E198" s="1"/>
      <c r="F198" s="1"/>
      <c r="G198" s="1"/>
      <c r="H198" s="1"/>
      <c r="I198" s="1"/>
      <c r="J198" s="136"/>
      <c r="K198" s="136"/>
      <c r="L198" s="136"/>
      <c r="M198" s="13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2.75">
      <c r="B199" s="1"/>
      <c r="C199" s="65"/>
      <c r="D199" s="1"/>
      <c r="E199" s="1"/>
      <c r="F199" s="1"/>
      <c r="G199" s="1"/>
      <c r="H199" s="1"/>
      <c r="I199" s="1"/>
      <c r="J199" s="136"/>
      <c r="K199" s="136"/>
      <c r="L199" s="136"/>
      <c r="M199" s="13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2.75">
      <c r="B200" s="1"/>
      <c r="C200" s="65"/>
      <c r="D200" s="1"/>
      <c r="E200" s="1"/>
      <c r="F200" s="1"/>
      <c r="G200" s="1"/>
      <c r="H200" s="1"/>
      <c r="I200" s="1"/>
      <c r="J200" s="136"/>
      <c r="K200" s="136"/>
      <c r="L200" s="136"/>
      <c r="M200" s="13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2.75">
      <c r="B201" s="1"/>
      <c r="C201" s="65"/>
      <c r="D201" s="1"/>
      <c r="E201" s="1"/>
      <c r="F201" s="1"/>
      <c r="G201" s="1"/>
      <c r="H201" s="1"/>
      <c r="I201" s="1"/>
      <c r="J201" s="136"/>
      <c r="K201" s="136"/>
      <c r="L201" s="136"/>
      <c r="M201" s="13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2.75">
      <c r="B202" s="1"/>
      <c r="C202" s="65"/>
      <c r="D202" s="1"/>
      <c r="E202" s="1"/>
      <c r="F202" s="1"/>
      <c r="G202" s="1"/>
      <c r="H202" s="1"/>
      <c r="I202" s="1"/>
      <c r="J202" s="136"/>
      <c r="K202" s="136"/>
      <c r="L202" s="136"/>
      <c r="M202" s="13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2.75">
      <c r="B203" s="1"/>
      <c r="C203" s="65"/>
      <c r="D203" s="1"/>
      <c r="E203" s="1"/>
      <c r="F203" s="1"/>
      <c r="G203" s="1"/>
      <c r="H203" s="1"/>
      <c r="I203" s="1"/>
      <c r="J203" s="136"/>
      <c r="K203" s="136"/>
      <c r="L203" s="136"/>
      <c r="M203" s="13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2.75">
      <c r="B204" s="1"/>
      <c r="C204" s="65"/>
      <c r="D204" s="1"/>
      <c r="E204" s="1"/>
      <c r="F204" s="1"/>
      <c r="G204" s="1"/>
      <c r="H204" s="1"/>
      <c r="I204" s="1"/>
      <c r="J204" s="136"/>
      <c r="K204" s="136"/>
      <c r="L204" s="136"/>
      <c r="M204" s="13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2.75">
      <c r="B205" s="1"/>
      <c r="C205" s="65"/>
      <c r="D205" s="1"/>
      <c r="E205" s="1"/>
      <c r="F205" s="1"/>
      <c r="G205" s="1"/>
      <c r="H205" s="1"/>
      <c r="I205" s="1"/>
      <c r="J205" s="136"/>
      <c r="K205" s="136"/>
      <c r="L205" s="136"/>
      <c r="M205" s="13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2.75">
      <c r="B206" s="1"/>
      <c r="C206" s="65"/>
      <c r="D206" s="1"/>
      <c r="E206" s="1"/>
      <c r="F206" s="1"/>
      <c r="G206" s="1"/>
      <c r="H206" s="1"/>
      <c r="I206" s="1"/>
      <c r="J206" s="136"/>
      <c r="K206" s="136"/>
      <c r="L206" s="136"/>
      <c r="M206" s="13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2.75">
      <c r="B207" s="1"/>
      <c r="C207" s="65"/>
      <c r="D207" s="1"/>
      <c r="E207" s="1"/>
      <c r="F207" s="1"/>
      <c r="G207" s="1"/>
      <c r="H207" s="1"/>
      <c r="I207" s="1"/>
      <c r="J207" s="136"/>
      <c r="K207" s="136"/>
      <c r="L207" s="136"/>
      <c r="M207" s="13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2.75">
      <c r="B208" s="1"/>
      <c r="C208" s="65"/>
      <c r="D208" s="1"/>
      <c r="E208" s="1"/>
      <c r="F208" s="1"/>
      <c r="G208" s="1"/>
      <c r="H208" s="1"/>
      <c r="I208" s="1"/>
      <c r="J208" s="136"/>
      <c r="K208" s="136"/>
      <c r="L208" s="136"/>
      <c r="M208" s="13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2.75">
      <c r="B209" s="1"/>
      <c r="C209" s="65"/>
      <c r="D209" s="1"/>
      <c r="E209" s="1"/>
      <c r="F209" s="1"/>
      <c r="G209" s="1"/>
      <c r="H209" s="1"/>
      <c r="I209" s="1"/>
      <c r="J209" s="136"/>
      <c r="K209" s="136"/>
      <c r="L209" s="136"/>
      <c r="M209" s="13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2.75">
      <c r="B210" s="1"/>
      <c r="C210" s="65"/>
      <c r="D210" s="1"/>
      <c r="E210" s="1"/>
      <c r="F210" s="1"/>
      <c r="G210" s="1"/>
      <c r="H210" s="1"/>
      <c r="I210" s="1"/>
      <c r="J210" s="136"/>
      <c r="K210" s="136"/>
      <c r="L210" s="136"/>
      <c r="M210" s="13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2.75">
      <c r="B211" s="1"/>
      <c r="C211" s="65"/>
      <c r="D211" s="1"/>
      <c r="E211" s="1"/>
      <c r="F211" s="1"/>
      <c r="G211" s="1"/>
      <c r="H211" s="1"/>
      <c r="I211" s="1"/>
      <c r="J211" s="136"/>
      <c r="K211" s="136"/>
      <c r="L211" s="136"/>
      <c r="M211" s="13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2.75">
      <c r="B212" s="1"/>
      <c r="C212" s="65"/>
      <c r="D212" s="1"/>
      <c r="E212" s="1"/>
      <c r="F212" s="1"/>
      <c r="G212" s="1"/>
      <c r="H212" s="1"/>
      <c r="I212" s="1"/>
      <c r="J212" s="136"/>
      <c r="K212" s="136"/>
      <c r="L212" s="136"/>
      <c r="M212" s="13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2.75">
      <c r="B213" s="1"/>
      <c r="C213" s="65"/>
      <c r="D213" s="1"/>
      <c r="E213" s="1"/>
      <c r="F213" s="1"/>
      <c r="G213" s="1"/>
      <c r="H213" s="1"/>
      <c r="I213" s="1"/>
      <c r="J213" s="136"/>
      <c r="K213" s="136"/>
      <c r="L213" s="136"/>
      <c r="M213" s="13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2.75">
      <c r="B214" s="1"/>
      <c r="C214" s="65"/>
      <c r="D214" s="1"/>
      <c r="E214" s="1"/>
      <c r="F214" s="1"/>
      <c r="G214" s="1"/>
      <c r="H214" s="1"/>
      <c r="I214" s="1"/>
      <c r="J214" s="136"/>
      <c r="K214" s="136"/>
      <c r="L214" s="136"/>
      <c r="M214" s="13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2.75">
      <c r="B215" s="1"/>
      <c r="C215" s="65"/>
      <c r="D215" s="1"/>
      <c r="E215" s="1"/>
      <c r="F215" s="1"/>
      <c r="G215" s="1"/>
      <c r="H215" s="1"/>
      <c r="I215" s="1"/>
      <c r="J215" s="136"/>
      <c r="K215" s="136"/>
      <c r="L215" s="136"/>
      <c r="M215" s="13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2.75">
      <c r="B216" s="1"/>
      <c r="C216" s="65"/>
      <c r="D216" s="1"/>
      <c r="E216" s="1"/>
      <c r="F216" s="1"/>
      <c r="G216" s="1"/>
      <c r="H216" s="1"/>
      <c r="I216" s="1"/>
      <c r="J216" s="136"/>
      <c r="K216" s="136"/>
      <c r="L216" s="136"/>
      <c r="M216" s="13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2.75">
      <c r="B217" s="1"/>
      <c r="C217" s="65"/>
      <c r="D217" s="1"/>
      <c r="E217" s="1"/>
      <c r="F217" s="1"/>
      <c r="G217" s="1"/>
      <c r="H217" s="1"/>
      <c r="I217" s="1"/>
      <c r="J217" s="136"/>
      <c r="K217" s="136"/>
      <c r="L217" s="136"/>
      <c r="M217" s="13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2.75">
      <c r="B218" s="1"/>
      <c r="C218" s="65"/>
      <c r="D218" s="1"/>
      <c r="E218" s="1"/>
      <c r="F218" s="1"/>
      <c r="G218" s="1"/>
      <c r="H218" s="1"/>
      <c r="I218" s="1"/>
      <c r="J218" s="136"/>
      <c r="K218" s="136"/>
      <c r="L218" s="136"/>
      <c r="M218" s="13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2.75">
      <c r="B219" s="1"/>
      <c r="C219" s="65"/>
      <c r="D219" s="1"/>
      <c r="E219" s="1"/>
      <c r="F219" s="1"/>
      <c r="G219" s="1"/>
      <c r="H219" s="1"/>
      <c r="I219" s="1"/>
      <c r="J219" s="136"/>
      <c r="K219" s="136"/>
      <c r="L219" s="136"/>
      <c r="M219" s="13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2.75">
      <c r="B220" s="1"/>
      <c r="C220" s="65"/>
      <c r="D220" s="1"/>
      <c r="E220" s="1"/>
      <c r="F220" s="1"/>
      <c r="G220" s="1"/>
      <c r="H220" s="1"/>
      <c r="I220" s="1"/>
      <c r="J220" s="136"/>
      <c r="K220" s="136"/>
      <c r="L220" s="136"/>
      <c r="M220" s="13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2.75">
      <c r="B221" s="1"/>
      <c r="C221" s="65"/>
      <c r="D221" s="1"/>
      <c r="E221" s="1"/>
      <c r="F221" s="1"/>
      <c r="G221" s="1"/>
      <c r="H221" s="1"/>
      <c r="I221" s="1"/>
      <c r="J221" s="136"/>
      <c r="K221" s="136"/>
      <c r="L221" s="136"/>
      <c r="M221" s="13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2.75">
      <c r="B222" s="1"/>
      <c r="C222" s="65"/>
      <c r="D222" s="1"/>
      <c r="E222" s="1"/>
      <c r="F222" s="1"/>
      <c r="G222" s="1"/>
      <c r="H222" s="1"/>
      <c r="I222" s="1"/>
      <c r="J222" s="136"/>
      <c r="K222" s="136"/>
      <c r="L222" s="136"/>
      <c r="M222" s="13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2.75">
      <c r="B223" s="1"/>
      <c r="C223" s="65"/>
      <c r="D223" s="1"/>
      <c r="E223" s="1"/>
      <c r="F223" s="1"/>
      <c r="G223" s="1"/>
      <c r="H223" s="1"/>
      <c r="I223" s="1"/>
      <c r="J223" s="136"/>
      <c r="K223" s="136"/>
      <c r="L223" s="136"/>
      <c r="M223" s="13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2.75">
      <c r="B224" s="1"/>
      <c r="C224" s="65"/>
      <c r="D224" s="1"/>
      <c r="E224" s="1"/>
      <c r="F224" s="1"/>
      <c r="G224" s="1"/>
      <c r="H224" s="1"/>
      <c r="I224" s="1"/>
      <c r="J224" s="136"/>
      <c r="K224" s="136"/>
      <c r="L224" s="136"/>
      <c r="M224" s="13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2.75">
      <c r="B225" s="1"/>
      <c r="C225" s="65"/>
      <c r="D225" s="1"/>
      <c r="E225" s="1"/>
      <c r="F225" s="1"/>
      <c r="G225" s="1"/>
      <c r="H225" s="1"/>
      <c r="I225" s="1"/>
      <c r="J225" s="136"/>
      <c r="K225" s="136"/>
      <c r="L225" s="136"/>
      <c r="M225" s="13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2.75">
      <c r="B226" s="1"/>
      <c r="C226" s="65"/>
      <c r="D226" s="1"/>
      <c r="E226" s="1"/>
      <c r="F226" s="1"/>
      <c r="G226" s="1"/>
      <c r="H226" s="1"/>
      <c r="I226" s="1"/>
      <c r="J226" s="136"/>
      <c r="K226" s="136"/>
      <c r="L226" s="136"/>
      <c r="M226" s="13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2.75">
      <c r="B227" s="1"/>
      <c r="C227" s="65"/>
      <c r="D227" s="1"/>
      <c r="E227" s="1"/>
      <c r="F227" s="1"/>
      <c r="G227" s="1"/>
      <c r="H227" s="1"/>
      <c r="I227" s="1"/>
      <c r="J227" s="136"/>
      <c r="K227" s="136"/>
      <c r="L227" s="136"/>
      <c r="M227" s="13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2.75">
      <c r="B228" s="1"/>
      <c r="C228" s="65"/>
      <c r="D228" s="1"/>
      <c r="E228" s="1"/>
      <c r="F228" s="1"/>
      <c r="G228" s="1"/>
      <c r="H228" s="1"/>
      <c r="I228" s="1"/>
      <c r="J228" s="136"/>
      <c r="K228" s="136"/>
      <c r="L228" s="136"/>
      <c r="M228" s="13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2.75">
      <c r="B229" s="1"/>
      <c r="C229" s="65"/>
      <c r="D229" s="1"/>
      <c r="E229" s="1"/>
      <c r="F229" s="1"/>
      <c r="G229" s="1"/>
      <c r="H229" s="1"/>
      <c r="I229" s="1"/>
      <c r="J229" s="136"/>
      <c r="K229" s="136"/>
      <c r="L229" s="136"/>
      <c r="M229" s="13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2.75">
      <c r="B230" s="1"/>
      <c r="C230" s="65"/>
      <c r="D230" s="1"/>
      <c r="E230" s="1"/>
      <c r="F230" s="1"/>
      <c r="G230" s="1"/>
      <c r="H230" s="1"/>
      <c r="I230" s="1"/>
      <c r="J230" s="136"/>
      <c r="K230" s="136"/>
      <c r="L230" s="136"/>
      <c r="M230" s="13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2.75">
      <c r="B231" s="1"/>
      <c r="C231" s="65"/>
      <c r="D231" s="1"/>
      <c r="E231" s="1"/>
      <c r="F231" s="1"/>
      <c r="G231" s="1"/>
      <c r="H231" s="1"/>
      <c r="I231" s="1"/>
      <c r="J231" s="136"/>
      <c r="K231" s="136"/>
      <c r="L231" s="136"/>
      <c r="M231" s="13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2.75">
      <c r="B232" s="1"/>
      <c r="C232" s="65"/>
      <c r="D232" s="1"/>
      <c r="E232" s="1"/>
      <c r="F232" s="1"/>
      <c r="G232" s="1"/>
      <c r="H232" s="1"/>
      <c r="I232" s="1"/>
      <c r="J232" s="136"/>
      <c r="K232" s="136"/>
      <c r="L232" s="136"/>
      <c r="M232" s="13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2.75">
      <c r="B233" s="1"/>
      <c r="C233" s="65"/>
      <c r="D233" s="1"/>
      <c r="E233" s="1"/>
      <c r="F233" s="1"/>
      <c r="G233" s="1"/>
      <c r="H233" s="1"/>
      <c r="I233" s="1"/>
      <c r="J233" s="136"/>
      <c r="K233" s="136"/>
      <c r="L233" s="136"/>
      <c r="M233" s="13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2.75">
      <c r="B234" s="1"/>
      <c r="C234" s="65"/>
      <c r="D234" s="1"/>
      <c r="E234" s="1"/>
      <c r="F234" s="1"/>
      <c r="G234" s="1"/>
      <c r="H234" s="1"/>
      <c r="I234" s="1"/>
      <c r="J234" s="136"/>
      <c r="K234" s="136"/>
      <c r="L234" s="136"/>
      <c r="M234" s="13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2.75">
      <c r="B235" s="1"/>
      <c r="C235" s="65"/>
      <c r="D235" s="1"/>
      <c r="E235" s="1"/>
      <c r="F235" s="1"/>
      <c r="G235" s="1"/>
      <c r="H235" s="1"/>
      <c r="I235" s="1"/>
      <c r="J235" s="136"/>
      <c r="K235" s="136"/>
      <c r="L235" s="136"/>
      <c r="M235" s="13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2.75">
      <c r="B236" s="1"/>
      <c r="C236" s="65"/>
      <c r="D236" s="1"/>
      <c r="E236" s="1"/>
      <c r="F236" s="1"/>
      <c r="G236" s="1"/>
      <c r="H236" s="1"/>
      <c r="I236" s="1"/>
      <c r="J236" s="136"/>
      <c r="K236" s="136"/>
      <c r="L236" s="136"/>
      <c r="M236" s="13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2.75">
      <c r="B237" s="1"/>
      <c r="C237" s="65"/>
      <c r="D237" s="1"/>
      <c r="E237" s="1"/>
      <c r="F237" s="1"/>
      <c r="G237" s="1"/>
      <c r="H237" s="1"/>
      <c r="I237" s="1"/>
      <c r="J237" s="136"/>
      <c r="K237" s="136"/>
      <c r="L237" s="136"/>
      <c r="M237" s="13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2.75">
      <c r="B238" s="1"/>
      <c r="C238" s="65"/>
      <c r="D238" s="1"/>
      <c r="E238" s="1"/>
      <c r="F238" s="1"/>
      <c r="G238" s="1"/>
      <c r="H238" s="1"/>
      <c r="I238" s="1"/>
      <c r="J238" s="136"/>
      <c r="K238" s="136"/>
      <c r="L238" s="136"/>
      <c r="M238" s="13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2.75">
      <c r="B239" s="1"/>
      <c r="C239" s="65"/>
      <c r="D239" s="1"/>
      <c r="E239" s="1"/>
      <c r="F239" s="1"/>
      <c r="G239" s="1"/>
      <c r="H239" s="1"/>
      <c r="I239" s="1"/>
      <c r="J239" s="136"/>
      <c r="K239" s="136"/>
      <c r="L239" s="136"/>
      <c r="M239" s="13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2.75">
      <c r="B240" s="1"/>
      <c r="C240" s="65"/>
      <c r="D240" s="1"/>
      <c r="E240" s="1"/>
      <c r="F240" s="1"/>
      <c r="G240" s="1"/>
      <c r="H240" s="1"/>
      <c r="I240" s="1"/>
      <c r="J240" s="136"/>
      <c r="K240" s="136"/>
      <c r="L240" s="136"/>
      <c r="M240" s="13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2.75">
      <c r="B241" s="1"/>
      <c r="C241" s="65"/>
      <c r="D241" s="1"/>
      <c r="E241" s="1"/>
      <c r="F241" s="1"/>
      <c r="G241" s="1"/>
      <c r="H241" s="1"/>
      <c r="I241" s="1"/>
      <c r="J241" s="136"/>
      <c r="K241" s="136"/>
      <c r="L241" s="136"/>
      <c r="M241" s="13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2.75">
      <c r="B242" s="1"/>
      <c r="C242" s="65"/>
      <c r="D242" s="1"/>
      <c r="E242" s="1"/>
      <c r="F242" s="1"/>
      <c r="G242" s="1"/>
      <c r="H242" s="1"/>
      <c r="I242" s="1"/>
      <c r="J242" s="136"/>
      <c r="K242" s="136"/>
      <c r="L242" s="136"/>
      <c r="M242" s="13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2.75">
      <c r="B243" s="1"/>
      <c r="C243" s="65"/>
      <c r="D243" s="1"/>
      <c r="E243" s="1"/>
      <c r="F243" s="1"/>
      <c r="G243" s="1"/>
      <c r="H243" s="1"/>
      <c r="I243" s="1"/>
      <c r="J243" s="136"/>
      <c r="K243" s="136"/>
      <c r="L243" s="136"/>
      <c r="M243" s="13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2.75">
      <c r="B244" s="1"/>
      <c r="C244" s="65"/>
      <c r="D244" s="1"/>
      <c r="E244" s="1"/>
      <c r="F244" s="1"/>
      <c r="G244" s="1"/>
      <c r="H244" s="1"/>
      <c r="I244" s="1"/>
      <c r="J244" s="136"/>
      <c r="K244" s="136"/>
      <c r="L244" s="136"/>
      <c r="M244" s="13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2.75">
      <c r="B245" s="1"/>
      <c r="C245" s="65"/>
      <c r="D245" s="1"/>
      <c r="E245" s="1"/>
      <c r="F245" s="1"/>
      <c r="G245" s="1"/>
      <c r="H245" s="1"/>
      <c r="I245" s="1"/>
      <c r="J245" s="136"/>
      <c r="K245" s="136"/>
      <c r="L245" s="136"/>
      <c r="M245" s="13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</sheetData>
  <sheetProtection/>
  <mergeCells count="19">
    <mergeCell ref="G1:J1"/>
    <mergeCell ref="K58:S58"/>
    <mergeCell ref="A6:A7"/>
    <mergeCell ref="I6:I7"/>
    <mergeCell ref="A5:G5"/>
    <mergeCell ref="A3:H3"/>
    <mergeCell ref="A2:G2"/>
    <mergeCell ref="I2:J2"/>
    <mergeCell ref="B4:F4"/>
    <mergeCell ref="K59:S59"/>
    <mergeCell ref="J6:J7"/>
    <mergeCell ref="A8:H8"/>
    <mergeCell ref="B58:J58"/>
    <mergeCell ref="B6:C6"/>
    <mergeCell ref="D6:F6"/>
    <mergeCell ref="G6:G7"/>
    <mergeCell ref="H6:H7"/>
    <mergeCell ref="A36:H36"/>
    <mergeCell ref="A37:H3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24" sqref="V24"/>
    </sheetView>
  </sheetViews>
  <sheetFormatPr defaultColWidth="9.00390625" defaultRowHeight="12.75"/>
  <cols>
    <col min="1" max="1" width="2.625" style="0" customWidth="1"/>
    <col min="2" max="2" width="4.375" style="0" customWidth="1"/>
  </cols>
  <sheetData/>
  <sheetProtection/>
  <printOptions/>
  <pageMargins left="0.2" right="0.2" top="0.51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Ardelyan_A</cp:lastModifiedBy>
  <cp:lastPrinted>2015-04-10T11:09:56Z</cp:lastPrinted>
  <dcterms:created xsi:type="dcterms:W3CDTF">2006-02-21T05:43:58Z</dcterms:created>
  <dcterms:modified xsi:type="dcterms:W3CDTF">2015-04-10T11:42:54Z</dcterms:modified>
  <cp:category/>
  <cp:version/>
  <cp:contentType/>
  <cp:contentStatus/>
</cp:coreProperties>
</file>