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85" windowWidth="11580" windowHeight="5865" tabRatio="714" activeTab="0"/>
  </bookViews>
  <sheets>
    <sheet name="Додаток 7" sheetId="1" r:id="rId1"/>
  </sheets>
  <externalReferences>
    <externalReference r:id="rId4"/>
    <externalReference r:id="rId5"/>
    <externalReference r:id="rId6"/>
  </externalReference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const1">'[3]разом'!$V$791</definedName>
    <definedName name="const3">'[3]разом'!$V$793</definedName>
    <definedName name="const4">'[3]разом'!$V$794</definedName>
    <definedName name="const5">'[3]разом'!$V$795</definedName>
    <definedName name="const6">'[3]разом'!$V$796</definedName>
    <definedName name="const7">'[3]разом'!$V$797</definedName>
    <definedName name="CREXPORT">#REF!</definedName>
    <definedName name="Excel_BuiltIn_Print_Titles_11">'[2]Дод 30'!$A$1:$A$65529,'[2]Дод 30'!$3:$7</definedName>
    <definedName name="Excel_BuiltIn_Print_Titles_51">'[2]Дод 34'!$A$1:$A$65524,'[2]Дод 34'!$6:$7</definedName>
    <definedName name="В68">#REF!</definedName>
    <definedName name="вс">#REF!</definedName>
    <definedName name="_xlnm.Print_Titles" localSheetId="0">'Додаток 7'!$8:$10</definedName>
    <definedName name="_xlnm.Print_Area" localSheetId="0">'Додаток 7'!$A$1:$F$112</definedName>
  </definedNames>
  <calcPr fullCalcOnLoad="1"/>
</workbook>
</file>

<file path=xl/sharedStrings.xml><?xml version="1.0" encoding="utf-8"?>
<sst xmlns="http://schemas.openxmlformats.org/spreadsheetml/2006/main" count="187" uniqueCount="148">
  <si>
    <t>090412</t>
  </si>
  <si>
    <t>091102</t>
  </si>
  <si>
    <t>091107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</si>
  <si>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</si>
  <si>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</si>
  <si>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програми, головного розпорядника коштів, коду тимчасової класифікації видатків та кредитування місцевих бюджетів</t>
  </si>
  <si>
    <t>№   з/п</t>
  </si>
  <si>
    <t>до рішення Кіровоградської міської ради</t>
  </si>
  <si>
    <t>Видатки</t>
  </si>
  <si>
    <t>Передбачено у міському бюджеті                                                       на 2012 рік</t>
  </si>
  <si>
    <t>Загальний                    фонд</t>
  </si>
  <si>
    <t>Спеціальний фонд</t>
  </si>
  <si>
    <t>Разом</t>
  </si>
  <si>
    <t>Виконавчий комітет Кіровоградської міської ради</t>
  </si>
  <si>
    <t>Телебачення і радіомовлення</t>
  </si>
  <si>
    <t>Періодичні видання (газети та журнали)</t>
  </si>
  <si>
    <t>Інші засоби масової інформації</t>
  </si>
  <si>
    <t>Головне управління житлово-комунального господарства</t>
  </si>
  <si>
    <t>Видатки на проведення робіт, пов`язаних із будівництвом, реконструкцією, ремонтом та утриманням автомобільних доріг</t>
  </si>
  <si>
    <t>Капітальний ремонт житлового фонду місцевих органів влади</t>
  </si>
  <si>
    <t>Благоустрій міст, сіл, селищ</t>
  </si>
  <si>
    <t>Управління капітального будівництва</t>
  </si>
  <si>
    <t>100302</t>
  </si>
  <si>
    <t>240604</t>
  </si>
  <si>
    <t>Інша діяльність у сфері охорони навколишнього природного середовища</t>
  </si>
  <si>
    <t>170102</t>
  </si>
  <si>
    <t>Компенсаційні виплати на пільговий проїзд автомобільним транспортом окремим категоріям громадян</t>
  </si>
  <si>
    <t>180404</t>
  </si>
  <si>
    <t>Підтримка малого і середнього підприємництва</t>
  </si>
  <si>
    <t>Інші видатки</t>
  </si>
  <si>
    <t>(грн.)</t>
  </si>
  <si>
    <t xml:space="preserve">Управління земельних відносин та охорони навколишнього природного середовища </t>
  </si>
  <si>
    <t>03</t>
  </si>
  <si>
    <t>40</t>
  </si>
  <si>
    <t xml:space="preserve">Відділ фізичної культури та спорту </t>
  </si>
  <si>
    <t>Проведення навчально-тренувальних зборів і змагань</t>
  </si>
  <si>
    <t>Відділ культури і туризму</t>
  </si>
  <si>
    <t>Служба у справах дітей</t>
  </si>
  <si>
    <t>090802</t>
  </si>
  <si>
    <t>Інші програми соціального захисту дітей</t>
  </si>
  <si>
    <t>090416</t>
  </si>
  <si>
    <t>091209</t>
  </si>
  <si>
    <t>Фінансова підтримка громадських організацій</t>
  </si>
  <si>
    <t>091207</t>
  </si>
  <si>
    <t>Управління розвитку транспорту та зв"язку</t>
  </si>
  <si>
    <t>Відділ сім"ї та молоді</t>
  </si>
  <si>
    <t>Програми і заходи центрів соціальних служб для сім"ї дітей та молоді</t>
  </si>
  <si>
    <t>091108</t>
  </si>
  <si>
    <t>091103</t>
  </si>
  <si>
    <t>091106</t>
  </si>
  <si>
    <t>091105</t>
  </si>
  <si>
    <t>Утримання клубів підлітків за місцем проживання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</si>
  <si>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</si>
  <si>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35</t>
  </si>
  <si>
    <t>65</t>
  </si>
  <si>
    <t>11</t>
  </si>
  <si>
    <t>20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</si>
  <si>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</si>
  <si>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Соціальні програми і заходи державних органів у справах сім"ї</t>
  </si>
  <si>
    <t>Соціальні програми і заходи державних органів у справах молоді</t>
  </si>
  <si>
    <t>1.</t>
  </si>
  <si>
    <t>3.</t>
  </si>
  <si>
    <t>75</t>
  </si>
  <si>
    <t xml:space="preserve">Управління з питань  надзвичайних ситуацій та цивільного захисту населення </t>
  </si>
  <si>
    <t>І.Василенко</t>
  </si>
  <si>
    <t>10</t>
  </si>
  <si>
    <t>Управління освіти</t>
  </si>
  <si>
    <t>14</t>
  </si>
  <si>
    <t>Капітальний ремонт житлового фонду                                          місцевих органів влади</t>
  </si>
  <si>
    <t>150101</t>
  </si>
  <si>
    <t>Капітальні вкладення</t>
  </si>
  <si>
    <t>Програма економічного і соціального розвитку міста Кіровограда на 2012 рік та основних напрямів розвитку на 2013 і 2014 роки</t>
  </si>
  <si>
    <t>Комбінати комунальних підприємств та інші підприємства та організації житлово-комунального господарства</t>
  </si>
  <si>
    <t>130102</t>
  </si>
  <si>
    <t>130107</t>
  </si>
  <si>
    <t>Утримання та навчально-тренувальна робота дитячо-юнацьких спортивних шкіл</t>
  </si>
  <si>
    <t xml:space="preserve">Управління охорони здоров’я </t>
  </si>
  <si>
    <t>080101</t>
  </si>
  <si>
    <t xml:space="preserve">Лікарні </t>
  </si>
  <si>
    <t>080203</t>
  </si>
  <si>
    <t>Пологові будинки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</si>
  <si>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</si>
  <si>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</si>
  <si>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080500</t>
  </si>
  <si>
    <t xml:space="preserve">Загальні і спеціалізовані стоматологічні поліклініки </t>
  </si>
  <si>
    <t>070101</t>
  </si>
  <si>
    <t>Дошкільні заклади освіти</t>
  </si>
  <si>
    <t>070201</t>
  </si>
  <si>
    <t>Загальноосвітні школи, ліцеї, гімназії, колегіуми</t>
  </si>
  <si>
    <t>070301</t>
  </si>
  <si>
    <t>Загальноосвітні школи-інтернати</t>
  </si>
  <si>
    <t>070303</t>
  </si>
  <si>
    <t>070304</t>
  </si>
  <si>
    <t>Спеціальні загальноосвітні школи-інтернати, школи та інші заклади освіти для дітей з вадами у фізичному та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</si>
  <si>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</si>
  <si>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</si>
  <si>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</si>
  <si>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по освіті</t>
  </si>
  <si>
    <t>070804</t>
  </si>
  <si>
    <t>Централізовані бухгалтерії</t>
  </si>
  <si>
    <t>091101</t>
  </si>
  <si>
    <t>Утримання центрів соціальних служб для сім"ї, дітей та молоді</t>
  </si>
  <si>
    <t>110103</t>
  </si>
  <si>
    <t>110201</t>
  </si>
  <si>
    <t>Бібліотеки</t>
  </si>
  <si>
    <t>110202</t>
  </si>
  <si>
    <t>Музеї і 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</si>
  <si>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</si>
  <si>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</si>
  <si>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</si>
  <si>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</si>
  <si>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</si>
  <si>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 xml:space="preserve">Інші культурно-освітні заклади та заходи </t>
  </si>
  <si>
    <t xml:space="preserve">Філармонії, музичні колективи і ансамблі та інші мистецькі заклади та заходи </t>
  </si>
  <si>
    <t>250404</t>
  </si>
  <si>
    <t>Комплексна програма внесення змін до генерального плану міста Кіровограда (коригування генерального плану міста Кіровограда), розроблення картографічних матеріалів масштабу 1:5000 в цифрофій і графічній формі, плану зонування території міста Кіровограда та детального плану території міста Кіровограда (першочерговість розроблення плану червоних ліній магістральних вулиць міста Кіровограда та планування транспортних вузлів з розв'язкою руху в двох рівнях, визначення архітектурно-планувальних рішень)</t>
  </si>
  <si>
    <t>Управління містобудування та архітектури</t>
  </si>
  <si>
    <t>150202</t>
  </si>
  <si>
    <t xml:space="preserve">Розробка схем та проектів рішень масового застосування </t>
  </si>
  <si>
    <t>240900</t>
  </si>
  <si>
    <t>Цільові фонди, утворені органами місцевого самоврядування</t>
  </si>
  <si>
    <t xml:space="preserve">Видатки на запобігання та ліквідацію надзвичайних ситуацій та наслідків стихійного лиха </t>
  </si>
  <si>
    <t>210107 </t>
  </si>
  <si>
    <t>Заходи та роботи з мобілізаційної підготовки місцевого значення </t>
  </si>
  <si>
    <t>Внески органів місцевого самоврядування у статутні капітали суб"єктів підприємницької діяльності</t>
  </si>
  <si>
    <t>Дошкiльнi заклади освiти</t>
  </si>
  <si>
    <t>Загальноосвiтнi школи (в т.ч. школа-дитячий садок, iнтернат при школi), спецiалiзованi школи, лiцеї, гiмназiї, колегiуми</t>
  </si>
  <si>
    <t>Дитячі будинки (в т. ч. сімейного типу, прийомні сім`ї)</t>
  </si>
  <si>
    <t>Лікарні</t>
  </si>
  <si>
    <t>Полiклiнiки i амбулаторiї (крiм спецiалiзованих полiклiнiк та загальних i спецiалiзованих стоматологiчних полiклiнiк)</t>
  </si>
  <si>
    <t>Загальнi i спецiалiзованi стоматологiчнi полiклiнiки</t>
  </si>
  <si>
    <t>Музії і виставки</t>
  </si>
  <si>
    <t>Школи естетичного виховання дiтей</t>
  </si>
  <si>
    <t>Всього</t>
  </si>
  <si>
    <t>Заступник міського голови з питань                                               діяльності виконавчих органів ради</t>
  </si>
  <si>
    <t xml:space="preserve">Фінансове управління </t>
  </si>
  <si>
    <t>44</t>
  </si>
  <si>
    <t>Управління власності та приватизації                                            комунального майна</t>
  </si>
  <si>
    <t>Додаток 7</t>
  </si>
  <si>
    <t>2.</t>
  </si>
  <si>
    <t>Програма розвитку освіти на 2011 - 2015 роки</t>
  </si>
  <si>
    <t>Інші видатки на соціальний захист населення</t>
  </si>
  <si>
    <t>Інші видатки на соціальний захист ветеранів війни та праці</t>
  </si>
  <si>
    <t>Інші видатки на соціальний захист</t>
  </si>
  <si>
    <t xml:space="preserve">Управління економіки </t>
  </si>
  <si>
    <t>Управління по сприянню розвитку торгівлі та побутового обслуговування населення</t>
  </si>
  <si>
    <t>21 грудня  2012 року № 2181</t>
  </si>
  <si>
    <t xml:space="preserve"> міського бюджету на 2013 рік на виконання міських програм                                                                                                                (у складі видатків, затверджених у додатках 2 і 3 до рішення Кіровоградської міської ради                                                           від 21 грудня 2012 року № 2181)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</si>
</sst>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0.0%"/>
    <numFmt numFmtId="183" formatCode="#,##0.000"/>
    <numFmt numFmtId="184" formatCode="0.000"/>
    <numFmt numFmtId="185" formatCode="#,##0.0_ ;[Red]\-#,##0.0\ "/>
    <numFmt numFmtId="186" formatCode="#,##0.000_ ;[Red]\-#,##0.000\ "/>
    <numFmt numFmtId="187" formatCode="#,##0_ ;[Red]\-#,##0\ 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  <numFmt numFmtId="193" formatCode="0.0000"/>
    <numFmt numFmtId="194" formatCode="0.00000"/>
    <numFmt numFmtId="195" formatCode="0.000000"/>
    <numFmt numFmtId="196" formatCode="0.0000000"/>
    <numFmt numFmtId="197" formatCode="_-* #,##0.0\ _г_р_н_._-;\-* #,##0.0\ _г_р_н_._-;_-* &quot;-&quot;??\ _г_р_н_._-;_-@_-"/>
    <numFmt numFmtId="198" formatCode="_-* #,##0\ _г_р_н_._-;\-* #,##0\ _г_р_н_._-;_-* &quot;-&quot;??\ _г_р_н_._-;_-@_-"/>
    <numFmt numFmtId="199" formatCode="#,##0.0000_ ;[Red]\-#,##0.0000\ "/>
    <numFmt numFmtId="200" formatCode="_-* #,##0.000\ _г_р_н_._-;\-* #,##0.000\ _г_р_н_._-;_-* &quot;-&quot;??\ _г_р_н_._-;_-@_-"/>
    <numFmt numFmtId="201" formatCode="_-* #,##0.0000\ _г_р_н_._-;\-* #,##0.0000\ _г_р_н_._-;_-* &quot;-&quot;??\ _г_р_н_._-;_-@_-"/>
    <numFmt numFmtId="202" formatCode="0.0_ ;[Red]\-0.0\ "/>
    <numFmt numFmtId="203" formatCode="_-* #,##0.00\ _р_._-;\-* #,##0.00\ _р_._-;_-* &quot;-&quot;??\ _р_._-;_-@_-"/>
  </numFmts>
  <fonts count="5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name val="UkrainianPragmatica"/>
      <family val="0"/>
    </font>
    <font>
      <sz val="12"/>
      <name val="Times New Roman Cyr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1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7" borderId="1" applyNumberFormat="0" applyAlignment="0" applyProtection="0"/>
    <xf numFmtId="0" fontId="11" fillId="7" borderId="2" applyNumberFormat="0" applyAlignment="0" applyProtection="0"/>
    <xf numFmtId="0" fontId="12" fillId="14" borderId="1" applyNumberFormat="0" applyAlignment="0" applyProtection="0"/>
    <xf numFmtId="0" fontId="13" fillId="14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7" fillId="0" borderId="7" applyNumberFormat="0" applyFill="0" applyAlignment="0" applyProtection="0"/>
    <xf numFmtId="0" fontId="33" fillId="24" borderId="8" applyNumberFormat="0" applyAlignment="0" applyProtection="0"/>
    <xf numFmtId="0" fontId="18" fillId="24" borderId="9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36" fillId="8" borderId="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21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6" borderId="11" applyNumberFormat="0" applyFont="0" applyAlignment="0" applyProtection="0"/>
    <xf numFmtId="0" fontId="0" fillId="26" borderId="11" applyNumberFormat="0" applyFont="0" applyAlignment="0" applyProtection="0"/>
    <xf numFmtId="9" fontId="0" fillId="0" borderId="0" applyFont="0" applyFill="0" applyBorder="0" applyAlignment="0" applyProtection="0"/>
    <xf numFmtId="0" fontId="38" fillId="8" borderId="2" applyNumberFormat="0" applyAlignment="0" applyProtection="0"/>
    <xf numFmtId="0" fontId="23" fillId="0" borderId="6" applyNumberFormat="0" applyFill="0" applyAlignment="0" applyProtection="0"/>
    <xf numFmtId="0" fontId="35" fillId="25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20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6" fillId="0" borderId="14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horizontal="center" vertical="center"/>
    </xf>
    <xf numFmtId="4" fontId="50" fillId="0" borderId="14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7" fillId="0" borderId="14" xfId="15" applyFont="1" applyFill="1" applyBorder="1" applyAlignment="1">
      <alignment horizontal="left" vertical="top" wrapText="1"/>
      <protection/>
    </xf>
    <xf numFmtId="4" fontId="6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15" applyFont="1" applyFill="1" applyBorder="1" applyAlignment="1">
      <alignment horizontal="left" vertical="center" wrapText="1"/>
      <protection/>
    </xf>
    <xf numFmtId="0" fontId="50" fillId="22" borderId="0" xfId="0" applyFont="1" applyFill="1" applyBorder="1" applyAlignment="1">
      <alignment horizontal="center" vertical="center"/>
    </xf>
    <xf numFmtId="0" fontId="50" fillId="22" borderId="0" xfId="15" applyFont="1" applyFill="1" applyBorder="1" applyAlignment="1">
      <alignment horizontal="left" vertical="top" wrapText="1"/>
      <protection/>
    </xf>
    <xf numFmtId="0" fontId="44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15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4" xfId="15" applyFont="1" applyFill="1" applyBorder="1" applyAlignment="1">
      <alignment horizontal="left" vertical="center" wrapText="1"/>
      <protection/>
    </xf>
    <xf numFmtId="49" fontId="3" fillId="0" borderId="14" xfId="15" applyNumberFormat="1" applyFont="1" applyBorder="1" applyAlignment="1">
      <alignment horizontal="center" vertical="center" wrapText="1"/>
      <protection/>
    </xf>
    <xf numFmtId="0" fontId="51" fillId="25" borderId="0" xfId="0" applyFont="1" applyFill="1" applyAlignment="1">
      <alignment/>
    </xf>
    <xf numFmtId="0" fontId="54" fillId="22" borderId="0" xfId="0" applyFont="1" applyFill="1" applyBorder="1" applyAlignment="1">
      <alignment horizontal="center" vertical="center"/>
    </xf>
    <xf numFmtId="0" fontId="54" fillId="22" borderId="0" xfId="15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/>
    </xf>
    <xf numFmtId="49" fontId="7" fillId="0" borderId="14" xfId="15" applyNumberFormat="1" applyFont="1" applyFill="1" applyBorder="1" applyAlignment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vertical="center"/>
    </xf>
    <xf numFmtId="49" fontId="7" fillId="0" borderId="14" xfId="15" applyNumberFormat="1" applyFont="1" applyFill="1" applyBorder="1" applyAlignment="1" applyProtection="1">
      <alignment horizontal="center" vertical="center"/>
      <protection locked="0"/>
    </xf>
    <xf numFmtId="0" fontId="7" fillId="0" borderId="14" xfId="15" applyFont="1" applyFill="1" applyBorder="1" applyAlignment="1">
      <alignment horizontal="left" vertical="center" wrapText="1"/>
      <protection/>
    </xf>
    <xf numFmtId="49" fontId="7" fillId="0" borderId="14" xfId="15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5" applyNumberFormat="1" applyFont="1" applyFill="1" applyBorder="1" applyAlignment="1">
      <alignment horizontal="center" vertical="center"/>
      <protection/>
    </xf>
    <xf numFmtId="49" fontId="7" fillId="0" borderId="17" xfId="15" applyNumberFormat="1" applyFont="1" applyFill="1" applyBorder="1" applyAlignment="1">
      <alignment horizontal="center" vertical="center" wrapText="1"/>
      <protection/>
    </xf>
    <xf numFmtId="4" fontId="7" fillId="0" borderId="18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4" fontId="6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7" fillId="0" borderId="14" xfId="15" applyNumberFormat="1" applyFont="1" applyFill="1" applyBorder="1" applyAlignment="1">
      <alignment horizontal="left" vertical="center" wrapText="1"/>
      <protection/>
    </xf>
    <xf numFmtId="0" fontId="7" fillId="0" borderId="14" xfId="15" applyFont="1" applyFill="1" applyBorder="1" applyAlignment="1">
      <alignment vertical="center" wrapText="1"/>
      <protection/>
    </xf>
    <xf numFmtId="49" fontId="6" fillId="0" borderId="14" xfId="15" applyNumberFormat="1" applyFont="1" applyFill="1" applyBorder="1" applyAlignment="1">
      <alignment horizontal="center" vertical="center" wrapText="1"/>
      <protection/>
    </xf>
    <xf numFmtId="4" fontId="4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7" fillId="0" borderId="14" xfId="15" applyNumberFormat="1" applyFont="1" applyFill="1" applyBorder="1" applyAlignment="1">
      <alignment horizontal="center" vertical="center" wrapText="1"/>
      <protection/>
    </xf>
    <xf numFmtId="0" fontId="7" fillId="0" borderId="21" xfId="15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19" xfId="15" applyFont="1" applyFill="1" applyBorder="1" applyAlignment="1">
      <alignment horizontal="left" vertical="center" wrapText="1"/>
      <protection/>
    </xf>
    <xf numFmtId="0" fontId="3" fillId="0" borderId="2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horizontal="left" vertical="center" indent="1"/>
    </xf>
    <xf numFmtId="0" fontId="45" fillId="0" borderId="23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15" applyFont="1" applyFill="1" applyBorder="1" applyAlignment="1">
      <alignment horizontal="left" vertical="center" wrapText="1"/>
      <protection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0" fontId="7" fillId="0" borderId="17" xfId="15" applyFont="1" applyFill="1" applyBorder="1" applyAlignment="1">
      <alignment vertical="center" wrapText="1"/>
      <protection/>
    </xf>
    <xf numFmtId="0" fontId="50" fillId="0" borderId="17" xfId="0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5" fillId="0" borderId="0" xfId="0" applyNumberFormat="1" applyFont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</cellXfs>
  <cellStyles count="11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Normal_meresha_07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 10" xfId="85"/>
    <cellStyle name="Обычный 2" xfId="86"/>
    <cellStyle name="Обычный 3" xfId="87"/>
    <cellStyle name="Обычный 4" xfId="88"/>
    <cellStyle name="Обычный 5" xfId="89"/>
    <cellStyle name="Обычный 6" xfId="90"/>
    <cellStyle name="Обычный 7" xfId="91"/>
    <cellStyle name="Обычный 8" xfId="92"/>
    <cellStyle name="Обычный 9" xfId="93"/>
    <cellStyle name="Followed Hyperlink" xfId="94"/>
    <cellStyle name="Підсумок" xfId="95"/>
    <cellStyle name="Плохой" xfId="96"/>
    <cellStyle name="Поганий" xfId="97"/>
    <cellStyle name="Пояснение" xfId="98"/>
    <cellStyle name="Примечание" xfId="99"/>
    <cellStyle name="Примітка" xfId="100"/>
    <cellStyle name="Percent" xfId="101"/>
    <cellStyle name="Результат" xfId="102"/>
    <cellStyle name="Связанная ячейка" xfId="103"/>
    <cellStyle name="Середній" xfId="104"/>
    <cellStyle name="Стиль 1" xfId="105"/>
    <cellStyle name="Текст попередження" xfId="106"/>
    <cellStyle name="Текст пояснення" xfId="107"/>
    <cellStyle name="Текст предупреждения" xfId="108"/>
    <cellStyle name="Тысячи [0]_Розподіл (2)" xfId="109"/>
    <cellStyle name="Тысячи_бюджет 1998 по клас.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85;&#1072;&#1096;&#1072;%20&#1092;&#1086;&#1088;&#1084;&#1091;&#1083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</sheetNames>
    <sheetDataSet>
      <sheetData sheetId="0">
        <row r="791">
          <cell r="V791">
            <v>0.3987223674220381</v>
          </cell>
        </row>
        <row r="793">
          <cell r="V793">
            <v>0.906</v>
          </cell>
        </row>
        <row r="794">
          <cell r="V794">
            <v>1.132</v>
          </cell>
        </row>
        <row r="795">
          <cell r="V795">
            <v>1.064</v>
          </cell>
        </row>
        <row r="796">
          <cell r="V796">
            <v>1.331</v>
          </cell>
        </row>
        <row r="797">
          <cell r="V797">
            <v>0.02782297581514349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showZeros="0" tabSelected="1" view="pageBreakPreview" zoomScaleSheetLayoutView="100" workbookViewId="0" topLeftCell="A1">
      <selection activeCell="J16" sqref="J16"/>
    </sheetView>
  </sheetViews>
  <sheetFormatPr defaultColWidth="9.00390625" defaultRowHeight="12.75"/>
  <cols>
    <col min="1" max="1" width="4.25390625" style="1" customWidth="1"/>
    <col min="2" max="2" width="10.375" style="1" customWidth="1"/>
    <col min="3" max="3" width="58.75390625" style="1" customWidth="1"/>
    <col min="4" max="4" width="14.375" style="1" customWidth="1"/>
    <col min="5" max="5" width="14.125" style="1" customWidth="1"/>
    <col min="6" max="6" width="15.375" style="1" customWidth="1"/>
    <col min="7" max="7" width="13.25390625" style="1" customWidth="1"/>
    <col min="8" max="8" width="5.25390625" style="1" customWidth="1"/>
    <col min="9" max="9" width="11.625" style="1" customWidth="1"/>
    <col min="10" max="16384" width="9.125" style="1" customWidth="1"/>
  </cols>
  <sheetData>
    <row r="1" spans="4:6" ht="12.75">
      <c r="D1" s="110" t="s">
        <v>138</v>
      </c>
      <c r="E1" s="110"/>
      <c r="F1" s="8"/>
    </row>
    <row r="2" spans="4:6" ht="15.75" customHeight="1">
      <c r="D2" s="9" t="s">
        <v>7</v>
      </c>
      <c r="E2" s="9"/>
      <c r="F2" s="9"/>
    </row>
    <row r="3" spans="3:6" ht="12.75" customHeight="1">
      <c r="C3" s="9"/>
      <c r="D3" s="9" t="s">
        <v>146</v>
      </c>
      <c r="E3" s="9"/>
      <c r="F3" s="9"/>
    </row>
    <row r="4" spans="3:6" ht="12.75" customHeight="1">
      <c r="C4" s="9"/>
      <c r="D4" s="9"/>
      <c r="E4" s="9"/>
      <c r="F4" s="9"/>
    </row>
    <row r="5" spans="1:6" ht="17.25" customHeight="1">
      <c r="A5" s="116" t="s">
        <v>8</v>
      </c>
      <c r="B5" s="116"/>
      <c r="C5" s="116"/>
      <c r="D5" s="116"/>
      <c r="E5" s="116"/>
      <c r="F5" s="116"/>
    </row>
    <row r="6" spans="1:6" ht="51" customHeight="1">
      <c r="A6" s="117" t="s">
        <v>147</v>
      </c>
      <c r="B6" s="117"/>
      <c r="C6" s="117"/>
      <c r="D6" s="117"/>
      <c r="E6" s="117"/>
      <c r="F6" s="117"/>
    </row>
    <row r="7" spans="1:6" ht="13.5" customHeight="1" thickBot="1">
      <c r="A7" s="3"/>
      <c r="B7" s="3"/>
      <c r="C7" s="3"/>
      <c r="D7" s="4"/>
      <c r="E7" s="4"/>
      <c r="F7" s="4" t="s">
        <v>30</v>
      </c>
    </row>
    <row r="8" spans="1:11" ht="27" customHeight="1">
      <c r="A8" s="122" t="s">
        <v>6</v>
      </c>
      <c r="B8" s="7" t="s">
        <v>3</v>
      </c>
      <c r="C8" s="118" t="s">
        <v>5</v>
      </c>
      <c r="D8" s="120" t="s">
        <v>9</v>
      </c>
      <c r="E8" s="120"/>
      <c r="F8" s="121"/>
      <c r="G8" s="5"/>
      <c r="H8" s="5"/>
      <c r="K8" s="5"/>
    </row>
    <row r="9" spans="1:8" ht="60.75" customHeight="1">
      <c r="A9" s="123"/>
      <c r="B9" s="13" t="s">
        <v>4</v>
      </c>
      <c r="C9" s="119"/>
      <c r="D9" s="14" t="s">
        <v>10</v>
      </c>
      <c r="E9" s="14" t="s">
        <v>11</v>
      </c>
      <c r="F9" s="18" t="s">
        <v>12</v>
      </c>
      <c r="G9" s="114"/>
      <c r="H9" s="5"/>
    </row>
    <row r="10" spans="1:8" ht="15" customHeight="1">
      <c r="A10" s="10">
        <v>1</v>
      </c>
      <c r="B10" s="16">
        <v>2</v>
      </c>
      <c r="C10" s="15">
        <v>3</v>
      </c>
      <c r="D10" s="17">
        <v>4</v>
      </c>
      <c r="E10" s="17">
        <v>5</v>
      </c>
      <c r="F10" s="19">
        <v>6</v>
      </c>
      <c r="G10" s="115"/>
      <c r="H10" s="5"/>
    </row>
    <row r="11" spans="1:8" ht="19.5" customHeight="1">
      <c r="A11" s="10" t="s">
        <v>60</v>
      </c>
      <c r="B11" s="16"/>
      <c r="C11" s="31" t="s">
        <v>140</v>
      </c>
      <c r="D11" s="30">
        <f>D12+D21</f>
        <v>7383300</v>
      </c>
      <c r="E11" s="30">
        <f>E12+E21</f>
        <v>5379000</v>
      </c>
      <c r="F11" s="70">
        <f>F12+F21</f>
        <v>12762300</v>
      </c>
      <c r="G11" s="43"/>
      <c r="H11" s="5"/>
    </row>
    <row r="12" spans="1:8" ht="19.5" customHeight="1">
      <c r="A12" s="84"/>
      <c r="B12" s="45" t="s">
        <v>65</v>
      </c>
      <c r="C12" s="31" t="s">
        <v>66</v>
      </c>
      <c r="D12" s="30">
        <f>D13+D14+D15+D16+D17+D18+D19+D20</f>
        <v>7383300</v>
      </c>
      <c r="E12" s="30">
        <f>E13+E14+E15+E16+E17+E18+E19+E20</f>
        <v>2154000</v>
      </c>
      <c r="F12" s="70">
        <f>F13+F14+F15+F16+F17+F18+F19+F20</f>
        <v>9537300</v>
      </c>
      <c r="G12" s="43"/>
      <c r="H12" s="5"/>
    </row>
    <row r="13" spans="1:8" ht="19.5" customHeight="1">
      <c r="A13" s="129"/>
      <c r="B13" s="32" t="s">
        <v>85</v>
      </c>
      <c r="C13" s="37" t="s">
        <v>86</v>
      </c>
      <c r="D13" s="36"/>
      <c r="E13" s="25">
        <f>725000+140000</f>
        <v>865000</v>
      </c>
      <c r="F13" s="27">
        <f aca="true" t="shared" si="0" ref="F13:F20">E13+D13</f>
        <v>865000</v>
      </c>
      <c r="G13" s="43"/>
      <c r="H13" s="5"/>
    </row>
    <row r="14" spans="1:8" ht="19.5" customHeight="1">
      <c r="A14" s="130"/>
      <c r="B14" s="32" t="s">
        <v>87</v>
      </c>
      <c r="C14" s="37" t="s">
        <v>88</v>
      </c>
      <c r="D14" s="36"/>
      <c r="E14" s="25">
        <v>1110000</v>
      </c>
      <c r="F14" s="27">
        <f t="shared" si="0"/>
        <v>1110000</v>
      </c>
      <c r="G14" s="43"/>
      <c r="H14" s="5"/>
    </row>
    <row r="15" spans="1:8" ht="19.5" customHeight="1">
      <c r="A15" s="130"/>
      <c r="B15" s="32" t="s">
        <v>89</v>
      </c>
      <c r="C15" s="37" t="s">
        <v>90</v>
      </c>
      <c r="D15" s="36"/>
      <c r="E15" s="25">
        <v>20000</v>
      </c>
      <c r="F15" s="27">
        <f t="shared" si="0"/>
        <v>20000</v>
      </c>
      <c r="G15" s="43"/>
      <c r="H15" s="5"/>
    </row>
    <row r="16" spans="1:8" ht="27" customHeight="1">
      <c r="A16" s="130"/>
      <c r="B16" s="32" t="s">
        <v>92</v>
      </c>
      <c r="C16" s="37" t="s">
        <v>93</v>
      </c>
      <c r="D16" s="36"/>
      <c r="E16" s="25">
        <v>20000</v>
      </c>
      <c r="F16" s="27">
        <f t="shared" si="0"/>
        <v>20000</v>
      </c>
      <c r="G16" s="43"/>
      <c r="H16" s="5"/>
    </row>
    <row r="17" spans="1:8" ht="24.75" customHeight="1">
      <c r="A17" s="130"/>
      <c r="B17" s="32" t="s">
        <v>94</v>
      </c>
      <c r="C17" s="37" t="s">
        <v>95</v>
      </c>
      <c r="D17" s="36">
        <v>7383300</v>
      </c>
      <c r="E17" s="25">
        <v>50000</v>
      </c>
      <c r="F17" s="27">
        <f t="shared" si="0"/>
        <v>7433300</v>
      </c>
      <c r="G17" s="43"/>
      <c r="H17" s="5"/>
    </row>
    <row r="18" spans="1:8" ht="19.5" customHeight="1">
      <c r="A18" s="130"/>
      <c r="B18" s="32" t="s">
        <v>96</v>
      </c>
      <c r="C18" s="37" t="s">
        <v>97</v>
      </c>
      <c r="D18" s="36"/>
      <c r="E18" s="25">
        <v>15000</v>
      </c>
      <c r="F18" s="27">
        <f t="shared" si="0"/>
        <v>15000</v>
      </c>
      <c r="G18" s="43"/>
      <c r="H18" s="5"/>
    </row>
    <row r="19" spans="1:8" ht="19.5" customHeight="1">
      <c r="A19" s="130"/>
      <c r="B19" s="32" t="s">
        <v>98</v>
      </c>
      <c r="C19" s="37" t="s">
        <v>99</v>
      </c>
      <c r="D19" s="36"/>
      <c r="E19" s="25">
        <v>30000</v>
      </c>
      <c r="F19" s="27">
        <f t="shared" si="0"/>
        <v>30000</v>
      </c>
      <c r="G19" s="43"/>
      <c r="H19" s="5"/>
    </row>
    <row r="20" spans="1:8" ht="19.5" customHeight="1">
      <c r="A20" s="131"/>
      <c r="B20" s="29">
        <v>250404</v>
      </c>
      <c r="C20" s="24" t="s">
        <v>29</v>
      </c>
      <c r="D20" s="36"/>
      <c r="E20" s="25">
        <f>14000+30000</f>
        <v>44000</v>
      </c>
      <c r="F20" s="27">
        <f t="shared" si="0"/>
        <v>44000</v>
      </c>
      <c r="G20" s="43"/>
      <c r="H20" s="5"/>
    </row>
    <row r="21" spans="1:9" s="46" customFormat="1" ht="19.5" customHeight="1">
      <c r="A21" s="84"/>
      <c r="B21" s="33">
        <v>47</v>
      </c>
      <c r="C21" s="31" t="s">
        <v>21</v>
      </c>
      <c r="D21" s="30"/>
      <c r="E21" s="30">
        <f>E22+E23+E24+E25</f>
        <v>3225000</v>
      </c>
      <c r="F21" s="70">
        <f>F22+F23+F24+F25</f>
        <v>3225000</v>
      </c>
      <c r="G21" s="54"/>
      <c r="H21" s="55"/>
      <c r="I21" s="56"/>
    </row>
    <row r="22" spans="1:9" s="6" customFormat="1" ht="19.5" customHeight="1">
      <c r="A22" s="129"/>
      <c r="B22" s="29" t="s">
        <v>85</v>
      </c>
      <c r="C22" s="62" t="s">
        <v>125</v>
      </c>
      <c r="D22" s="29"/>
      <c r="E22" s="64">
        <v>485000</v>
      </c>
      <c r="F22" s="71">
        <f>E22</f>
        <v>485000</v>
      </c>
      <c r="G22" s="41"/>
      <c r="H22" s="42"/>
      <c r="I22" s="38"/>
    </row>
    <row r="23" spans="1:9" s="6" customFormat="1" ht="30" customHeight="1">
      <c r="A23" s="130"/>
      <c r="B23" s="29" t="s">
        <v>87</v>
      </c>
      <c r="C23" s="62" t="s">
        <v>126</v>
      </c>
      <c r="D23" s="29"/>
      <c r="E23" s="64">
        <v>2420000</v>
      </c>
      <c r="F23" s="71">
        <f>E23</f>
        <v>2420000</v>
      </c>
      <c r="G23" s="41"/>
      <c r="H23" s="42"/>
      <c r="I23" s="38"/>
    </row>
    <row r="24" spans="1:9" s="6" customFormat="1" ht="21" customHeight="1">
      <c r="A24" s="130"/>
      <c r="B24" s="29" t="s">
        <v>91</v>
      </c>
      <c r="C24" s="62" t="s">
        <v>127</v>
      </c>
      <c r="D24" s="29"/>
      <c r="E24" s="64">
        <v>120000</v>
      </c>
      <c r="F24" s="71">
        <f>E24</f>
        <v>120000</v>
      </c>
      <c r="G24" s="41"/>
      <c r="H24" s="42"/>
      <c r="I24" s="38"/>
    </row>
    <row r="25" spans="1:9" s="6" customFormat="1" ht="41.25" customHeight="1">
      <c r="A25" s="131"/>
      <c r="B25" s="29" t="s">
        <v>92</v>
      </c>
      <c r="C25" s="62" t="s">
        <v>93</v>
      </c>
      <c r="D25" s="29"/>
      <c r="E25" s="64">
        <v>200000</v>
      </c>
      <c r="F25" s="71">
        <f>E25</f>
        <v>200000</v>
      </c>
      <c r="G25" s="41"/>
      <c r="H25" s="42"/>
      <c r="I25" s="38"/>
    </row>
    <row r="26" spans="1:8" ht="42.75" customHeight="1">
      <c r="A26" s="10" t="s">
        <v>139</v>
      </c>
      <c r="B26" s="16"/>
      <c r="C26" s="31" t="s">
        <v>71</v>
      </c>
      <c r="D26" s="35">
        <f>D27+D35+D44+D48+D54+D57+D64+D67+D75+D77+D90+D92+D96+D100+D105</f>
        <v>35273619</v>
      </c>
      <c r="E26" s="35">
        <f>E27+E35+E44+E48+E54+E57+E64+E67+E75+E77+E90+E92+E96+E100+E105</f>
        <v>33109350</v>
      </c>
      <c r="F26" s="58">
        <f>F27+F35+F44+F48+F54+F57+F64+F67+F75+F77+F90+F92+F96+F100+F105</f>
        <v>68382969</v>
      </c>
      <c r="G26" s="79"/>
      <c r="H26" s="5"/>
    </row>
    <row r="27" spans="1:6" s="46" customFormat="1" ht="19.5" customHeight="1">
      <c r="A27" s="84"/>
      <c r="B27" s="45" t="s">
        <v>32</v>
      </c>
      <c r="C27" s="31" t="s">
        <v>13</v>
      </c>
      <c r="D27" s="30">
        <f>D28+D29+D30+D31+D32+D33+D34</f>
        <v>3056719</v>
      </c>
      <c r="E27" s="30">
        <f>E28+E29+E30+E31+E32+E33+E34</f>
        <v>1010050</v>
      </c>
      <c r="F27" s="70">
        <f aca="true" t="shared" si="1" ref="F27:F33">D27+E27</f>
        <v>4066769</v>
      </c>
    </row>
    <row r="28" spans="1:7" s="28" customFormat="1" ht="19.5" customHeight="1">
      <c r="A28" s="111"/>
      <c r="B28" s="32" t="s">
        <v>0</v>
      </c>
      <c r="C28" s="37" t="s">
        <v>141</v>
      </c>
      <c r="D28" s="25">
        <v>1038700</v>
      </c>
      <c r="E28" s="25"/>
      <c r="F28" s="71">
        <f t="shared" si="1"/>
        <v>1038700</v>
      </c>
      <c r="G28" s="67"/>
    </row>
    <row r="29" spans="1:6" s="28" customFormat="1" ht="19.5" customHeight="1">
      <c r="A29" s="111"/>
      <c r="B29" s="32" t="s">
        <v>40</v>
      </c>
      <c r="C29" s="37" t="s">
        <v>142</v>
      </c>
      <c r="D29" s="25">
        <v>110000</v>
      </c>
      <c r="E29" s="25"/>
      <c r="F29" s="71">
        <f t="shared" si="1"/>
        <v>110000</v>
      </c>
    </row>
    <row r="30" spans="1:6" s="28" customFormat="1" ht="19.5" customHeight="1">
      <c r="A30" s="111"/>
      <c r="B30" s="32" t="s">
        <v>41</v>
      </c>
      <c r="C30" s="37" t="s">
        <v>42</v>
      </c>
      <c r="D30" s="25">
        <v>199000</v>
      </c>
      <c r="E30" s="25"/>
      <c r="F30" s="71">
        <f t="shared" si="1"/>
        <v>199000</v>
      </c>
    </row>
    <row r="31" spans="1:6" s="11" customFormat="1" ht="19.5" customHeight="1">
      <c r="A31" s="111"/>
      <c r="B31" s="29">
        <v>120100</v>
      </c>
      <c r="C31" s="44" t="s">
        <v>14</v>
      </c>
      <c r="D31" s="25">
        <v>264000</v>
      </c>
      <c r="E31" s="25"/>
      <c r="F31" s="71">
        <f t="shared" si="1"/>
        <v>264000</v>
      </c>
    </row>
    <row r="32" spans="1:6" s="11" customFormat="1" ht="19.5" customHeight="1">
      <c r="A32" s="111"/>
      <c r="B32" s="29">
        <v>120201</v>
      </c>
      <c r="C32" s="44" t="s">
        <v>15</v>
      </c>
      <c r="D32" s="25">
        <v>395000</v>
      </c>
      <c r="E32" s="25"/>
      <c r="F32" s="71">
        <f t="shared" si="1"/>
        <v>395000</v>
      </c>
    </row>
    <row r="33" spans="1:6" s="11" customFormat="1" ht="19.5" customHeight="1">
      <c r="A33" s="111"/>
      <c r="B33" s="29">
        <v>120400</v>
      </c>
      <c r="C33" s="44" t="s">
        <v>16</v>
      </c>
      <c r="D33" s="25">
        <v>36000</v>
      </c>
      <c r="E33" s="25"/>
      <c r="F33" s="71">
        <f t="shared" si="1"/>
        <v>36000</v>
      </c>
    </row>
    <row r="34" spans="1:6" s="28" customFormat="1" ht="19.5" customHeight="1">
      <c r="A34" s="111"/>
      <c r="B34" s="29">
        <v>250404</v>
      </c>
      <c r="C34" s="24" t="s">
        <v>29</v>
      </c>
      <c r="D34" s="36">
        <v>1014019</v>
      </c>
      <c r="E34" s="25">
        <v>1010050</v>
      </c>
      <c r="F34" s="27">
        <f>E34+D34</f>
        <v>2024069</v>
      </c>
    </row>
    <row r="35" spans="1:6" s="46" customFormat="1" ht="19.5" customHeight="1">
      <c r="A35" s="84"/>
      <c r="B35" s="45" t="s">
        <v>55</v>
      </c>
      <c r="C35" s="21" t="s">
        <v>45</v>
      </c>
      <c r="D35" s="30">
        <f>D37+D38+D39+D40+D41+D42+D36</f>
        <v>2586500</v>
      </c>
      <c r="E35" s="30">
        <f>E37+E38+E39+E40+E41+E42+E36+E43</f>
        <v>281200</v>
      </c>
      <c r="F35" s="70">
        <f>F37+F38+F39+F40+F41+F42+F36+F43</f>
        <v>2867700</v>
      </c>
    </row>
    <row r="36" spans="1:7" s="46" customFormat="1" ht="19.5" customHeight="1">
      <c r="A36" s="111"/>
      <c r="B36" s="32" t="s">
        <v>100</v>
      </c>
      <c r="C36" s="37" t="s">
        <v>101</v>
      </c>
      <c r="D36" s="25"/>
      <c r="E36" s="25">
        <v>240000</v>
      </c>
      <c r="F36" s="71">
        <f aca="true" t="shared" si="2" ref="F36:F43">D36+E36</f>
        <v>240000</v>
      </c>
      <c r="G36" s="80"/>
    </row>
    <row r="37" spans="1:6" s="6" customFormat="1" ht="27.75" customHeight="1">
      <c r="A37" s="111"/>
      <c r="B37" s="32" t="s">
        <v>1</v>
      </c>
      <c r="C37" s="37" t="s">
        <v>46</v>
      </c>
      <c r="D37" s="25">
        <v>180000</v>
      </c>
      <c r="E37" s="25"/>
      <c r="F37" s="71">
        <f t="shared" si="2"/>
        <v>180000</v>
      </c>
    </row>
    <row r="38" spans="1:6" s="6" customFormat="1" ht="19.5" customHeight="1">
      <c r="A38" s="111"/>
      <c r="B38" s="32" t="s">
        <v>48</v>
      </c>
      <c r="C38" s="37" t="s">
        <v>59</v>
      </c>
      <c r="D38" s="25">
        <v>95600</v>
      </c>
      <c r="E38" s="25"/>
      <c r="F38" s="71">
        <f t="shared" si="2"/>
        <v>95600</v>
      </c>
    </row>
    <row r="39" spans="1:6" s="6" customFormat="1" ht="19.5" customHeight="1">
      <c r="A39" s="111"/>
      <c r="B39" s="32" t="s">
        <v>50</v>
      </c>
      <c r="C39" s="37" t="s">
        <v>51</v>
      </c>
      <c r="D39" s="25">
        <v>2132000</v>
      </c>
      <c r="E39" s="25">
        <f>30000</f>
        <v>30000</v>
      </c>
      <c r="F39" s="71">
        <f t="shared" si="2"/>
        <v>2162000</v>
      </c>
    </row>
    <row r="40" spans="1:6" s="6" customFormat="1" ht="19.5" customHeight="1">
      <c r="A40" s="111"/>
      <c r="B40" s="32" t="s">
        <v>49</v>
      </c>
      <c r="C40" s="37" t="s">
        <v>29</v>
      </c>
      <c r="D40" s="25">
        <v>39000</v>
      </c>
      <c r="E40" s="25"/>
      <c r="F40" s="71">
        <f t="shared" si="2"/>
        <v>39000</v>
      </c>
    </row>
    <row r="41" spans="1:6" s="6" customFormat="1" ht="19.5" customHeight="1">
      <c r="A41" s="111"/>
      <c r="B41" s="32" t="s">
        <v>2</v>
      </c>
      <c r="C41" s="37" t="s">
        <v>58</v>
      </c>
      <c r="D41" s="25">
        <v>40000</v>
      </c>
      <c r="E41" s="25"/>
      <c r="F41" s="71">
        <f t="shared" si="2"/>
        <v>40000</v>
      </c>
    </row>
    <row r="42" spans="1:6" s="6" customFormat="1" ht="57" customHeight="1">
      <c r="A42" s="111"/>
      <c r="B42" s="23" t="s">
        <v>47</v>
      </c>
      <c r="C42" s="37" t="s">
        <v>52</v>
      </c>
      <c r="D42" s="25">
        <v>99900</v>
      </c>
      <c r="E42" s="59"/>
      <c r="F42" s="71">
        <f t="shared" si="2"/>
        <v>99900</v>
      </c>
    </row>
    <row r="43" spans="1:6" s="6" customFormat="1" ht="19.5" customHeight="1" thickBot="1">
      <c r="A43" s="128"/>
      <c r="B43" s="73">
        <v>250404</v>
      </c>
      <c r="C43" s="89" t="s">
        <v>29</v>
      </c>
      <c r="D43" s="86"/>
      <c r="E43" s="90">
        <v>11200</v>
      </c>
      <c r="F43" s="74">
        <f t="shared" si="2"/>
        <v>11200</v>
      </c>
    </row>
    <row r="44" spans="1:6" s="46" customFormat="1" ht="19.5" customHeight="1">
      <c r="A44" s="91"/>
      <c r="B44" s="92">
        <v>13</v>
      </c>
      <c r="C44" s="93" t="s">
        <v>34</v>
      </c>
      <c r="D44" s="94">
        <f>D45+D46</f>
        <v>2167500</v>
      </c>
      <c r="E44" s="94">
        <f>E45+E46+E47</f>
        <v>175900</v>
      </c>
      <c r="F44" s="95">
        <f>F45+F46+F47</f>
        <v>2343400</v>
      </c>
    </row>
    <row r="45" spans="1:6" s="50" customFormat="1" ht="19.5" customHeight="1">
      <c r="A45" s="111"/>
      <c r="B45" s="32" t="s">
        <v>73</v>
      </c>
      <c r="C45" s="24" t="s">
        <v>35</v>
      </c>
      <c r="D45" s="59">
        <v>900000</v>
      </c>
      <c r="E45" s="59">
        <v>70000</v>
      </c>
      <c r="F45" s="72">
        <f>E45+D45</f>
        <v>970000</v>
      </c>
    </row>
    <row r="46" spans="1:6" s="50" customFormat="1" ht="30" customHeight="1">
      <c r="A46" s="111"/>
      <c r="B46" s="32" t="s">
        <v>74</v>
      </c>
      <c r="C46" s="37" t="s">
        <v>75</v>
      </c>
      <c r="D46" s="59">
        <f>1000000+267500</f>
        <v>1267500</v>
      </c>
      <c r="E46" s="59">
        <v>100000</v>
      </c>
      <c r="F46" s="72">
        <f>E46+D46</f>
        <v>1367500</v>
      </c>
    </row>
    <row r="47" spans="1:6" s="50" customFormat="1" ht="19.5" customHeight="1">
      <c r="A47" s="111"/>
      <c r="B47" s="29">
        <v>250404</v>
      </c>
      <c r="C47" s="24" t="s">
        <v>29</v>
      </c>
      <c r="D47" s="59"/>
      <c r="E47" s="25">
        <v>5900</v>
      </c>
      <c r="F47" s="71">
        <f>E47+D47</f>
        <v>5900</v>
      </c>
    </row>
    <row r="48" spans="1:6" ht="19.5" customHeight="1">
      <c r="A48" s="84"/>
      <c r="B48" s="52" t="s">
        <v>67</v>
      </c>
      <c r="C48" s="21" t="s">
        <v>76</v>
      </c>
      <c r="D48" s="35">
        <f>D49+D50+D51+D52</f>
        <v>0</v>
      </c>
      <c r="E48" s="35">
        <f>E49+E50+E51+E52+E53</f>
        <v>1521700</v>
      </c>
      <c r="F48" s="58">
        <f>F49+F50+F51+F52+F53</f>
        <v>1521700</v>
      </c>
    </row>
    <row r="49" spans="1:6" ht="19.5" customHeight="1">
      <c r="A49" s="112"/>
      <c r="B49" s="32" t="s">
        <v>77</v>
      </c>
      <c r="C49" s="24" t="s">
        <v>78</v>
      </c>
      <c r="D49" s="36"/>
      <c r="E49" s="82">
        <v>1001200</v>
      </c>
      <c r="F49" s="72">
        <f>E49+D49</f>
        <v>1001200</v>
      </c>
    </row>
    <row r="50" spans="1:6" ht="19.5" customHeight="1">
      <c r="A50" s="112"/>
      <c r="B50" s="32" t="s">
        <v>79</v>
      </c>
      <c r="C50" s="24" t="s">
        <v>80</v>
      </c>
      <c r="D50" s="36"/>
      <c r="E50" s="82">
        <v>339500</v>
      </c>
      <c r="F50" s="72">
        <f>E50+D50</f>
        <v>339500</v>
      </c>
    </row>
    <row r="51" spans="1:6" ht="30" customHeight="1">
      <c r="A51" s="112"/>
      <c r="B51" s="32" t="s">
        <v>81</v>
      </c>
      <c r="C51" s="37" t="s">
        <v>82</v>
      </c>
      <c r="D51" s="36"/>
      <c r="E51" s="82">
        <v>109300</v>
      </c>
      <c r="F51" s="72">
        <f>E51+D51</f>
        <v>109300</v>
      </c>
    </row>
    <row r="52" spans="1:6" ht="19.5" customHeight="1">
      <c r="A52" s="112"/>
      <c r="B52" s="32" t="s">
        <v>83</v>
      </c>
      <c r="C52" s="24" t="s">
        <v>84</v>
      </c>
      <c r="D52" s="36"/>
      <c r="E52" s="82">
        <v>50000</v>
      </c>
      <c r="F52" s="72">
        <f>E52+D52</f>
        <v>50000</v>
      </c>
    </row>
    <row r="53" spans="1:6" ht="19.5" customHeight="1">
      <c r="A53" s="112"/>
      <c r="B53" s="29">
        <v>250404</v>
      </c>
      <c r="C53" s="24" t="s">
        <v>29</v>
      </c>
      <c r="D53" s="36"/>
      <c r="E53" s="82">
        <v>21700</v>
      </c>
      <c r="F53" s="72">
        <f>E53+D53</f>
        <v>21700</v>
      </c>
    </row>
    <row r="54" spans="1:6" s="46" customFormat="1" ht="19.5" customHeight="1">
      <c r="A54" s="85"/>
      <c r="B54" s="33" t="s">
        <v>56</v>
      </c>
      <c r="C54" s="31" t="s">
        <v>37</v>
      </c>
      <c r="D54" s="30">
        <f>D55+D56</f>
        <v>135500</v>
      </c>
      <c r="E54" s="30">
        <f>E55+E56</f>
        <v>7900</v>
      </c>
      <c r="F54" s="70">
        <f>F55+F56</f>
        <v>143400</v>
      </c>
    </row>
    <row r="55" spans="1:6" s="28" customFormat="1" ht="19.5" customHeight="1">
      <c r="A55" s="112"/>
      <c r="B55" s="23" t="s">
        <v>38</v>
      </c>
      <c r="C55" s="37" t="s">
        <v>39</v>
      </c>
      <c r="D55" s="25">
        <v>135500</v>
      </c>
      <c r="E55" s="25"/>
      <c r="F55" s="71">
        <f>D55+E55</f>
        <v>135500</v>
      </c>
    </row>
    <row r="56" spans="1:6" s="53" customFormat="1" ht="19.5" customHeight="1">
      <c r="A56" s="112"/>
      <c r="B56" s="23" t="s">
        <v>114</v>
      </c>
      <c r="C56" s="37" t="s">
        <v>29</v>
      </c>
      <c r="D56" s="25"/>
      <c r="E56" s="25">
        <v>7900</v>
      </c>
      <c r="F56" s="71">
        <f>D56+E56</f>
        <v>7900</v>
      </c>
    </row>
    <row r="57" spans="1:6" s="46" customFormat="1" ht="19.5" customHeight="1">
      <c r="A57" s="85"/>
      <c r="B57" s="48">
        <v>24</v>
      </c>
      <c r="C57" s="51" t="s">
        <v>36</v>
      </c>
      <c r="D57" s="30">
        <f>D58+D59+D60+D61+D62+D63</f>
        <v>85000</v>
      </c>
      <c r="E57" s="30">
        <f>E58+E59+E60+E61+E62+E63</f>
        <v>200000</v>
      </c>
      <c r="F57" s="70">
        <f>F58+F59+F60+F61+F62+F63</f>
        <v>285000</v>
      </c>
    </row>
    <row r="58" spans="1:6" s="46" customFormat="1" ht="27" customHeight="1">
      <c r="A58" s="112"/>
      <c r="B58" s="61" t="s">
        <v>102</v>
      </c>
      <c r="C58" s="62" t="s">
        <v>113</v>
      </c>
      <c r="D58" s="25">
        <v>85000</v>
      </c>
      <c r="E58" s="82">
        <v>40000</v>
      </c>
      <c r="F58" s="71">
        <f aca="true" t="shared" si="3" ref="F58:F63">D58+E58</f>
        <v>125000</v>
      </c>
    </row>
    <row r="59" spans="1:6" s="46" customFormat="1" ht="19.5" customHeight="1">
      <c r="A59" s="112"/>
      <c r="B59" s="61" t="s">
        <v>103</v>
      </c>
      <c r="C59" s="63" t="s">
        <v>104</v>
      </c>
      <c r="D59" s="30"/>
      <c r="E59" s="82">
        <v>70000</v>
      </c>
      <c r="F59" s="71">
        <f t="shared" si="3"/>
        <v>70000</v>
      </c>
    </row>
    <row r="60" spans="1:6" s="46" customFormat="1" ht="19.5" customHeight="1">
      <c r="A60" s="112"/>
      <c r="B60" s="61" t="s">
        <v>105</v>
      </c>
      <c r="C60" s="63" t="s">
        <v>106</v>
      </c>
      <c r="D60" s="30"/>
      <c r="E60" s="82">
        <v>22000</v>
      </c>
      <c r="F60" s="71">
        <f t="shared" si="3"/>
        <v>22000</v>
      </c>
    </row>
    <row r="61" spans="1:6" s="46" customFormat="1" ht="19.5" customHeight="1">
      <c r="A61" s="112"/>
      <c r="B61" s="61" t="s">
        <v>107</v>
      </c>
      <c r="C61" s="63" t="s">
        <v>108</v>
      </c>
      <c r="D61" s="30"/>
      <c r="E61" s="82">
        <v>5000</v>
      </c>
      <c r="F61" s="71">
        <f t="shared" si="3"/>
        <v>5000</v>
      </c>
    </row>
    <row r="62" spans="1:6" s="46" customFormat="1" ht="19.5" customHeight="1">
      <c r="A62" s="112"/>
      <c r="B62" s="61" t="s">
        <v>109</v>
      </c>
      <c r="C62" s="63" t="s">
        <v>110</v>
      </c>
      <c r="D62" s="30"/>
      <c r="E62" s="82">
        <v>55000</v>
      </c>
      <c r="F62" s="71">
        <f t="shared" si="3"/>
        <v>55000</v>
      </c>
    </row>
    <row r="63" spans="1:6" s="46" customFormat="1" ht="19.5" customHeight="1">
      <c r="A63" s="112"/>
      <c r="B63" s="61" t="s">
        <v>111</v>
      </c>
      <c r="C63" s="63" t="s">
        <v>112</v>
      </c>
      <c r="D63" s="30"/>
      <c r="E63" s="82">
        <v>8000</v>
      </c>
      <c r="F63" s="71">
        <f t="shared" si="3"/>
        <v>8000</v>
      </c>
    </row>
    <row r="64" spans="1:6" s="47" customFormat="1" ht="30" customHeight="1">
      <c r="A64" s="85"/>
      <c r="B64" s="45" t="s">
        <v>53</v>
      </c>
      <c r="C64" s="31" t="s">
        <v>145</v>
      </c>
      <c r="D64" s="30">
        <f>D65+D66</f>
        <v>280000</v>
      </c>
      <c r="E64" s="30">
        <f>E65+E66</f>
        <v>27600</v>
      </c>
      <c r="F64" s="70">
        <f>F65+F66</f>
        <v>307600</v>
      </c>
    </row>
    <row r="65" spans="1:6" s="28" customFormat="1" ht="19.5" customHeight="1">
      <c r="A65" s="112"/>
      <c r="B65" s="32" t="s">
        <v>0</v>
      </c>
      <c r="C65" s="37" t="s">
        <v>141</v>
      </c>
      <c r="D65" s="25">
        <v>280000</v>
      </c>
      <c r="E65" s="25"/>
      <c r="F65" s="71">
        <f>D65+E65</f>
        <v>280000</v>
      </c>
    </row>
    <row r="66" spans="1:6" s="28" customFormat="1" ht="19.5" customHeight="1">
      <c r="A66" s="112"/>
      <c r="B66" s="23" t="s">
        <v>114</v>
      </c>
      <c r="C66" s="37" t="s">
        <v>29</v>
      </c>
      <c r="D66" s="25"/>
      <c r="E66" s="25">
        <v>27600</v>
      </c>
      <c r="F66" s="71">
        <f>D66+E66</f>
        <v>27600</v>
      </c>
    </row>
    <row r="67" spans="1:6" s="47" customFormat="1" ht="19.5" customHeight="1">
      <c r="A67" s="85"/>
      <c r="B67" s="45" t="s">
        <v>33</v>
      </c>
      <c r="C67" s="31" t="s">
        <v>17</v>
      </c>
      <c r="D67" s="30">
        <f>D68+D69+D70+D71+D72+D74+D73</f>
        <v>25652500</v>
      </c>
      <c r="E67" s="30">
        <f>E68+E69+E70+E71+E72+E74+E73</f>
        <v>17968400</v>
      </c>
      <c r="F67" s="70">
        <f>F68+F69+F70+F71+F72+F74+F73</f>
        <v>43620900</v>
      </c>
    </row>
    <row r="68" spans="1:6" s="6" customFormat="1" ht="57" customHeight="1">
      <c r="A68" s="112"/>
      <c r="B68" s="32" t="s">
        <v>43</v>
      </c>
      <c r="C68" s="37" t="s">
        <v>57</v>
      </c>
      <c r="D68" s="25">
        <v>183000</v>
      </c>
      <c r="E68" s="25"/>
      <c r="F68" s="71">
        <f aca="true" t="shared" si="4" ref="F68:F73">D68+E68</f>
        <v>183000</v>
      </c>
    </row>
    <row r="69" spans="1:6" s="6" customFormat="1" ht="19.5" customHeight="1">
      <c r="A69" s="112"/>
      <c r="B69" s="29">
        <v>100102</v>
      </c>
      <c r="C69" s="62" t="s">
        <v>19</v>
      </c>
      <c r="D69" s="25"/>
      <c r="E69" s="25">
        <v>9100000</v>
      </c>
      <c r="F69" s="71">
        <f t="shared" si="4"/>
        <v>9100000</v>
      </c>
    </row>
    <row r="70" spans="1:6" s="6" customFormat="1" ht="19.5" customHeight="1">
      <c r="A70" s="112"/>
      <c r="B70" s="29">
        <v>100203</v>
      </c>
      <c r="C70" s="34" t="s">
        <v>20</v>
      </c>
      <c r="D70" s="25">
        <v>18820800</v>
      </c>
      <c r="E70" s="25">
        <v>1401000</v>
      </c>
      <c r="F70" s="71">
        <f t="shared" si="4"/>
        <v>20221800</v>
      </c>
    </row>
    <row r="71" spans="1:6" s="6" customFormat="1" ht="30" customHeight="1">
      <c r="A71" s="112"/>
      <c r="B71" s="29" t="s">
        <v>22</v>
      </c>
      <c r="C71" s="34" t="s">
        <v>72</v>
      </c>
      <c r="D71" s="25">
        <v>3357000</v>
      </c>
      <c r="E71" s="25"/>
      <c r="F71" s="71">
        <f t="shared" si="4"/>
        <v>3357000</v>
      </c>
    </row>
    <row r="72" spans="1:9" s="6" customFormat="1" ht="30" customHeight="1">
      <c r="A72" s="112"/>
      <c r="B72" s="29">
        <v>170703</v>
      </c>
      <c r="C72" s="34" t="s">
        <v>18</v>
      </c>
      <c r="D72" s="25">
        <v>3291700</v>
      </c>
      <c r="E72" s="25">
        <f>1901900+4214000</f>
        <v>6115900</v>
      </c>
      <c r="F72" s="71">
        <f t="shared" si="4"/>
        <v>9407600</v>
      </c>
      <c r="G72" s="83"/>
      <c r="I72" s="25"/>
    </row>
    <row r="73" spans="1:6" s="6" customFormat="1" ht="30" customHeight="1">
      <c r="A73" s="112"/>
      <c r="B73" s="29">
        <v>180409</v>
      </c>
      <c r="C73" s="62" t="s">
        <v>124</v>
      </c>
      <c r="D73" s="25"/>
      <c r="E73" s="25">
        <v>1315000</v>
      </c>
      <c r="F73" s="71">
        <f t="shared" si="4"/>
        <v>1315000</v>
      </c>
    </row>
    <row r="74" spans="1:6" ht="19.5" customHeight="1">
      <c r="A74" s="112"/>
      <c r="B74" s="29">
        <v>250404</v>
      </c>
      <c r="C74" s="24" t="s">
        <v>29</v>
      </c>
      <c r="D74" s="36"/>
      <c r="E74" s="25">
        <v>36500</v>
      </c>
      <c r="F74" s="27">
        <f>E74+D74</f>
        <v>36500</v>
      </c>
    </row>
    <row r="75" spans="1:6" ht="30" customHeight="1">
      <c r="A75" s="85"/>
      <c r="B75" s="78" t="s">
        <v>136</v>
      </c>
      <c r="C75" s="31" t="s">
        <v>137</v>
      </c>
      <c r="D75" s="31"/>
      <c r="E75" s="30">
        <f>E76</f>
        <v>40600</v>
      </c>
      <c r="F75" s="58">
        <f>E75+D75</f>
        <v>40600</v>
      </c>
    </row>
    <row r="76" spans="1:6" ht="19.5" customHeight="1">
      <c r="A76" s="85"/>
      <c r="B76" s="57" t="s">
        <v>114</v>
      </c>
      <c r="C76" s="77" t="s">
        <v>29</v>
      </c>
      <c r="D76" s="76"/>
      <c r="E76" s="25">
        <v>40600</v>
      </c>
      <c r="F76" s="27">
        <f>E76+D76</f>
        <v>40600</v>
      </c>
    </row>
    <row r="77" spans="1:9" s="46" customFormat="1" ht="19.5" customHeight="1">
      <c r="A77" s="85"/>
      <c r="B77" s="33">
        <v>47</v>
      </c>
      <c r="C77" s="31" t="s">
        <v>21</v>
      </c>
      <c r="D77" s="30">
        <f>D78+D79+D80+D81+D82+D83+D84+D85+D86+D87+D88+D89</f>
        <v>0</v>
      </c>
      <c r="E77" s="30">
        <f>E78+E79+E80+E81+E82+E83+E84+E85+E86+E87+E88+E89</f>
        <v>10584000</v>
      </c>
      <c r="F77" s="70">
        <f>F78+F79+F80+F81+F82+F83+F84+F85+F86+F87+F88+F89</f>
        <v>10584000</v>
      </c>
      <c r="G77" s="54"/>
      <c r="H77" s="55"/>
      <c r="I77" s="56"/>
    </row>
    <row r="78" spans="1:9" s="6" customFormat="1" ht="19.5" customHeight="1">
      <c r="A78" s="112"/>
      <c r="B78" s="29" t="s">
        <v>77</v>
      </c>
      <c r="C78" s="62" t="s">
        <v>128</v>
      </c>
      <c r="D78" s="29"/>
      <c r="E78" s="64">
        <v>1720000</v>
      </c>
      <c r="F78" s="71">
        <f>E78</f>
        <v>1720000</v>
      </c>
      <c r="G78" s="41"/>
      <c r="H78" s="42"/>
      <c r="I78" s="38"/>
    </row>
    <row r="79" spans="1:9" s="6" customFormat="1" ht="19.5" customHeight="1">
      <c r="A79" s="112"/>
      <c r="B79" s="29" t="s">
        <v>79</v>
      </c>
      <c r="C79" s="62" t="s">
        <v>80</v>
      </c>
      <c r="D79" s="29"/>
      <c r="E79" s="64">
        <v>230000</v>
      </c>
      <c r="F79" s="71">
        <f>E79</f>
        <v>230000</v>
      </c>
      <c r="G79" s="41"/>
      <c r="H79" s="42"/>
      <c r="I79" s="38"/>
    </row>
    <row r="80" spans="1:9" s="6" customFormat="1" ht="30" customHeight="1">
      <c r="A80" s="112"/>
      <c r="B80" s="29" t="s">
        <v>81</v>
      </c>
      <c r="C80" s="62" t="s">
        <v>129</v>
      </c>
      <c r="D80" s="29"/>
      <c r="E80" s="64">
        <v>850000</v>
      </c>
      <c r="F80" s="71">
        <f>E80</f>
        <v>850000</v>
      </c>
      <c r="G80" s="41"/>
      <c r="H80" s="42"/>
      <c r="I80" s="38"/>
    </row>
    <row r="81" spans="1:9" s="6" customFormat="1" ht="19.5" customHeight="1">
      <c r="A81" s="112"/>
      <c r="B81" s="29" t="s">
        <v>83</v>
      </c>
      <c r="C81" s="62" t="s">
        <v>130</v>
      </c>
      <c r="D81" s="29"/>
      <c r="E81" s="64">
        <v>100000</v>
      </c>
      <c r="F81" s="71">
        <f aca="true" t="shared" si="5" ref="F81:F94">D81+E81</f>
        <v>100000</v>
      </c>
      <c r="G81" s="38"/>
      <c r="H81" s="38"/>
      <c r="I81" s="38"/>
    </row>
    <row r="82" spans="1:9" s="6" customFormat="1" ht="19.5" customHeight="1" thickBot="1">
      <c r="A82" s="113"/>
      <c r="B82" s="73" t="s">
        <v>50</v>
      </c>
      <c r="C82" s="87" t="s">
        <v>51</v>
      </c>
      <c r="D82" s="73"/>
      <c r="E82" s="86">
        <v>150000</v>
      </c>
      <c r="F82" s="74">
        <f t="shared" si="5"/>
        <v>150000</v>
      </c>
      <c r="G82" s="38"/>
      <c r="H82" s="38"/>
      <c r="I82" s="38"/>
    </row>
    <row r="83" spans="1:9" s="6" customFormat="1" ht="30" customHeight="1">
      <c r="A83" s="127"/>
      <c r="B83" s="96">
        <v>100102</v>
      </c>
      <c r="C83" s="97" t="s">
        <v>68</v>
      </c>
      <c r="D83" s="98"/>
      <c r="E83" s="98">
        <v>150000</v>
      </c>
      <c r="F83" s="99">
        <f t="shared" si="5"/>
        <v>150000</v>
      </c>
      <c r="G83" s="38"/>
      <c r="H83" s="38"/>
      <c r="I83" s="38"/>
    </row>
    <row r="84" spans="1:9" s="6" customFormat="1" ht="19.5" customHeight="1">
      <c r="A84" s="125"/>
      <c r="B84" s="29">
        <v>100203</v>
      </c>
      <c r="C84" s="34" t="s">
        <v>20</v>
      </c>
      <c r="D84" s="25"/>
      <c r="E84" s="25">
        <v>415000</v>
      </c>
      <c r="F84" s="71">
        <f t="shared" si="5"/>
        <v>415000</v>
      </c>
      <c r="G84" s="39"/>
      <c r="H84" s="40"/>
      <c r="I84" s="38"/>
    </row>
    <row r="85" spans="1:9" s="6" customFormat="1" ht="19.5" customHeight="1">
      <c r="A85" s="125"/>
      <c r="B85" s="29">
        <v>110202</v>
      </c>
      <c r="C85" s="34" t="s">
        <v>131</v>
      </c>
      <c r="D85" s="29"/>
      <c r="E85" s="64">
        <v>200000</v>
      </c>
      <c r="F85" s="71">
        <f t="shared" si="5"/>
        <v>200000</v>
      </c>
      <c r="G85" s="39"/>
      <c r="H85" s="40"/>
      <c r="I85" s="38"/>
    </row>
    <row r="86" spans="1:9" s="6" customFormat="1" ht="19.5" customHeight="1">
      <c r="A86" s="125"/>
      <c r="B86" s="29" t="s">
        <v>107</v>
      </c>
      <c r="C86" s="34" t="s">
        <v>108</v>
      </c>
      <c r="D86" s="29"/>
      <c r="E86" s="64">
        <v>50000</v>
      </c>
      <c r="F86" s="71">
        <f t="shared" si="5"/>
        <v>50000</v>
      </c>
      <c r="G86" s="39"/>
      <c r="H86" s="40"/>
      <c r="I86" s="38"/>
    </row>
    <row r="87" spans="1:9" s="6" customFormat="1" ht="19.5" customHeight="1">
      <c r="A87" s="125"/>
      <c r="B87" s="29" t="s">
        <v>109</v>
      </c>
      <c r="C87" s="34" t="s">
        <v>132</v>
      </c>
      <c r="D87" s="29"/>
      <c r="E87" s="64">
        <v>240000</v>
      </c>
      <c r="F87" s="71">
        <f t="shared" si="5"/>
        <v>240000</v>
      </c>
      <c r="G87" s="38"/>
      <c r="H87" s="38"/>
      <c r="I87" s="38"/>
    </row>
    <row r="88" spans="1:6" s="6" customFormat="1" ht="19.5" customHeight="1">
      <c r="A88" s="125"/>
      <c r="B88" s="23" t="s">
        <v>69</v>
      </c>
      <c r="C88" s="34" t="s">
        <v>70</v>
      </c>
      <c r="D88" s="25"/>
      <c r="E88" s="25">
        <v>6150000</v>
      </c>
      <c r="F88" s="71">
        <f t="shared" si="5"/>
        <v>6150000</v>
      </c>
    </row>
    <row r="89" spans="1:6" s="6" customFormat="1" ht="19.5" customHeight="1">
      <c r="A89" s="126"/>
      <c r="B89" s="29">
        <v>250404</v>
      </c>
      <c r="C89" s="34" t="s">
        <v>29</v>
      </c>
      <c r="D89" s="29"/>
      <c r="E89" s="25">
        <v>329000</v>
      </c>
      <c r="F89" s="71">
        <f t="shared" si="5"/>
        <v>329000</v>
      </c>
    </row>
    <row r="90" spans="1:6" s="46" customFormat="1" ht="30" customHeight="1">
      <c r="A90" s="88"/>
      <c r="B90" s="48">
        <v>56</v>
      </c>
      <c r="C90" s="49" t="s">
        <v>31</v>
      </c>
      <c r="D90" s="30"/>
      <c r="E90" s="30">
        <f>E91</f>
        <v>1050000</v>
      </c>
      <c r="F90" s="70">
        <f t="shared" si="5"/>
        <v>1050000</v>
      </c>
    </row>
    <row r="91" spans="1:7" s="6" customFormat="1" ht="30" customHeight="1">
      <c r="A91" s="60"/>
      <c r="B91" s="29" t="s">
        <v>23</v>
      </c>
      <c r="C91" s="34" t="s">
        <v>24</v>
      </c>
      <c r="D91" s="25"/>
      <c r="E91" s="25">
        <v>1050000</v>
      </c>
      <c r="F91" s="71">
        <f t="shared" si="5"/>
        <v>1050000</v>
      </c>
      <c r="G91" s="83"/>
    </row>
    <row r="92" spans="1:6" s="46" customFormat="1" ht="17.25" customHeight="1">
      <c r="A92" s="85"/>
      <c r="B92" s="45" t="s">
        <v>54</v>
      </c>
      <c r="C92" s="31" t="s">
        <v>44</v>
      </c>
      <c r="D92" s="30">
        <f>D93+D94</f>
        <v>284500</v>
      </c>
      <c r="E92" s="30">
        <f>E93+E95</f>
        <v>11300</v>
      </c>
      <c r="F92" s="70">
        <f t="shared" si="5"/>
        <v>295800</v>
      </c>
    </row>
    <row r="93" spans="1:6" s="28" customFormat="1" ht="18.75" customHeight="1">
      <c r="A93" s="124"/>
      <c r="B93" s="32" t="s">
        <v>0</v>
      </c>
      <c r="C93" s="37" t="s">
        <v>141</v>
      </c>
      <c r="D93" s="25">
        <v>34500</v>
      </c>
      <c r="E93" s="25"/>
      <c r="F93" s="71">
        <f t="shared" si="5"/>
        <v>34500</v>
      </c>
    </row>
    <row r="94" spans="1:6" s="6" customFormat="1" ht="30" customHeight="1">
      <c r="A94" s="125"/>
      <c r="B94" s="29" t="s">
        <v>25</v>
      </c>
      <c r="C94" s="34" t="s">
        <v>26</v>
      </c>
      <c r="D94" s="25">
        <v>250000</v>
      </c>
      <c r="E94" s="25"/>
      <c r="F94" s="71">
        <f t="shared" si="5"/>
        <v>250000</v>
      </c>
    </row>
    <row r="95" spans="1:6" ht="19.5" customHeight="1">
      <c r="A95" s="126"/>
      <c r="B95" s="29">
        <v>250404</v>
      </c>
      <c r="C95" s="24" t="s">
        <v>29</v>
      </c>
      <c r="D95" s="36"/>
      <c r="E95" s="25">
        <v>11300</v>
      </c>
      <c r="F95" s="27">
        <f>E95+D95</f>
        <v>11300</v>
      </c>
    </row>
    <row r="96" spans="1:6" s="50" customFormat="1" ht="30" customHeight="1">
      <c r="A96" s="85"/>
      <c r="B96" s="48">
        <v>67</v>
      </c>
      <c r="C96" s="49" t="s">
        <v>63</v>
      </c>
      <c r="D96" s="30">
        <f>D97+D98+D99</f>
        <v>257300</v>
      </c>
      <c r="E96" s="30">
        <f>E97+E98+E99</f>
        <v>50000</v>
      </c>
      <c r="F96" s="70">
        <f>F97+F98+F99</f>
        <v>307300</v>
      </c>
    </row>
    <row r="97" spans="1:6" s="50" customFormat="1" ht="28.5" customHeight="1">
      <c r="A97" s="124"/>
      <c r="B97" s="29">
        <v>210105</v>
      </c>
      <c r="C97" s="37" t="s">
        <v>121</v>
      </c>
      <c r="D97" s="25">
        <v>251400</v>
      </c>
      <c r="E97" s="26"/>
      <c r="F97" s="71">
        <f>D97+E97</f>
        <v>251400</v>
      </c>
    </row>
    <row r="98" spans="1:6" s="50" customFormat="1" ht="19.5" customHeight="1">
      <c r="A98" s="125"/>
      <c r="B98" s="29" t="s">
        <v>122</v>
      </c>
      <c r="C98" s="37" t="s">
        <v>123</v>
      </c>
      <c r="D98" s="25">
        <v>5900</v>
      </c>
      <c r="E98" s="26"/>
      <c r="F98" s="71">
        <f>D98+E98</f>
        <v>5900</v>
      </c>
    </row>
    <row r="99" spans="1:6" s="50" customFormat="1" ht="19.5" customHeight="1">
      <c r="A99" s="126"/>
      <c r="B99" s="29">
        <v>250404</v>
      </c>
      <c r="C99" s="34" t="s">
        <v>29</v>
      </c>
      <c r="D99" s="25"/>
      <c r="E99" s="25">
        <v>50000</v>
      </c>
      <c r="F99" s="71">
        <f>D99+E99</f>
        <v>50000</v>
      </c>
    </row>
    <row r="100" spans="1:6" s="46" customFormat="1" ht="19.5" customHeight="1">
      <c r="A100" s="85"/>
      <c r="B100" s="48">
        <v>73</v>
      </c>
      <c r="C100" s="31" t="s">
        <v>144</v>
      </c>
      <c r="D100" s="30">
        <f>D102+D101+D104+D103</f>
        <v>768100</v>
      </c>
      <c r="E100" s="30">
        <f>E102+E101+E104+E103</f>
        <v>159700</v>
      </c>
      <c r="F100" s="70">
        <f>F102+F101+F104+F103</f>
        <v>927800</v>
      </c>
    </row>
    <row r="101" spans="1:6" s="11" customFormat="1" ht="19.5" customHeight="1">
      <c r="A101" s="124"/>
      <c r="B101" s="23" t="s">
        <v>0</v>
      </c>
      <c r="C101" s="37" t="s">
        <v>143</v>
      </c>
      <c r="D101" s="25">
        <f>50000+47100</f>
        <v>97100</v>
      </c>
      <c r="E101" s="25"/>
      <c r="F101" s="71">
        <f aca="true" t="shared" si="6" ref="F101:F110">D101+E101</f>
        <v>97100</v>
      </c>
    </row>
    <row r="102" spans="1:6" s="6" customFormat="1" ht="19.5" customHeight="1">
      <c r="A102" s="125"/>
      <c r="B102" s="29" t="s">
        <v>27</v>
      </c>
      <c r="C102" s="37" t="s">
        <v>28</v>
      </c>
      <c r="D102" s="25">
        <v>671000</v>
      </c>
      <c r="E102" s="25"/>
      <c r="F102" s="71">
        <f t="shared" si="6"/>
        <v>671000</v>
      </c>
    </row>
    <row r="103" spans="1:6" s="6" customFormat="1" ht="30" customHeight="1">
      <c r="A103" s="125"/>
      <c r="B103" s="29">
        <v>180409</v>
      </c>
      <c r="C103" s="62" t="s">
        <v>124</v>
      </c>
      <c r="D103" s="25"/>
      <c r="E103" s="25">
        <v>85000</v>
      </c>
      <c r="F103" s="71">
        <f t="shared" si="6"/>
        <v>85000</v>
      </c>
    </row>
    <row r="104" spans="1:6" ht="19.5" customHeight="1">
      <c r="A104" s="126"/>
      <c r="B104" s="29">
        <v>250404</v>
      </c>
      <c r="C104" s="24" t="s">
        <v>29</v>
      </c>
      <c r="D104" s="36"/>
      <c r="E104" s="25">
        <v>74700</v>
      </c>
      <c r="F104" s="71">
        <f t="shared" si="6"/>
        <v>74700</v>
      </c>
    </row>
    <row r="105" spans="1:6" ht="19.5" customHeight="1">
      <c r="A105" s="88"/>
      <c r="B105" s="78" t="s">
        <v>62</v>
      </c>
      <c r="C105" s="31" t="s">
        <v>135</v>
      </c>
      <c r="D105" s="49"/>
      <c r="E105" s="30">
        <f>E106</f>
        <v>21000</v>
      </c>
      <c r="F105" s="70">
        <f t="shared" si="6"/>
        <v>21000</v>
      </c>
    </row>
    <row r="106" spans="1:6" ht="19.5" customHeight="1">
      <c r="A106" s="60"/>
      <c r="B106" s="57" t="s">
        <v>114</v>
      </c>
      <c r="C106" s="77" t="s">
        <v>29</v>
      </c>
      <c r="D106" s="76"/>
      <c r="E106" s="25">
        <v>21000</v>
      </c>
      <c r="F106" s="71">
        <f t="shared" si="6"/>
        <v>21000</v>
      </c>
    </row>
    <row r="107" spans="1:6" s="6" customFormat="1" ht="135" customHeight="1">
      <c r="A107" s="12" t="s">
        <v>61</v>
      </c>
      <c r="B107" s="22"/>
      <c r="C107" s="49" t="s">
        <v>115</v>
      </c>
      <c r="D107" s="22"/>
      <c r="E107" s="30">
        <f>E108</f>
        <v>1163550</v>
      </c>
      <c r="F107" s="58">
        <f t="shared" si="6"/>
        <v>1163550</v>
      </c>
    </row>
    <row r="108" spans="1:6" s="6" customFormat="1" ht="19.5" customHeight="1">
      <c r="A108" s="107"/>
      <c r="B108" s="33">
        <v>48</v>
      </c>
      <c r="C108" s="31" t="s">
        <v>116</v>
      </c>
      <c r="D108" s="22"/>
      <c r="E108" s="30">
        <f>E109+E110</f>
        <v>1163550</v>
      </c>
      <c r="F108" s="58">
        <f t="shared" si="6"/>
        <v>1163550</v>
      </c>
    </row>
    <row r="109" spans="1:6" s="6" customFormat="1" ht="19.5" customHeight="1">
      <c r="A109" s="107"/>
      <c r="B109" s="57" t="s">
        <v>117</v>
      </c>
      <c r="C109" s="77" t="s">
        <v>118</v>
      </c>
      <c r="D109" s="22"/>
      <c r="E109" s="25">
        <f>500000+163550</f>
        <v>663550</v>
      </c>
      <c r="F109" s="27">
        <f t="shared" si="6"/>
        <v>663550</v>
      </c>
    </row>
    <row r="110" spans="1:6" s="6" customFormat="1" ht="19.5" customHeight="1" thickBot="1">
      <c r="A110" s="108"/>
      <c r="B110" s="65" t="s">
        <v>119</v>
      </c>
      <c r="C110" s="100" t="s">
        <v>120</v>
      </c>
      <c r="D110" s="101"/>
      <c r="E110" s="102">
        <v>500000</v>
      </c>
      <c r="F110" s="66">
        <f t="shared" si="6"/>
        <v>500000</v>
      </c>
    </row>
    <row r="111" spans="1:6" ht="19.5" customHeight="1" thickBot="1">
      <c r="A111" s="105" t="s">
        <v>133</v>
      </c>
      <c r="B111" s="106"/>
      <c r="C111" s="106"/>
      <c r="D111" s="103">
        <f>D26+D107+D11</f>
        <v>42656919</v>
      </c>
      <c r="E111" s="103">
        <f>E26+E107+E11</f>
        <v>39651900</v>
      </c>
      <c r="F111" s="104">
        <f>F26+F107+F11</f>
        <v>82308819</v>
      </c>
    </row>
    <row r="112" spans="1:6" ht="69" customHeight="1">
      <c r="A112" s="2"/>
      <c r="C112" s="69" t="s">
        <v>134</v>
      </c>
      <c r="D112" s="20"/>
      <c r="E112" s="109" t="s">
        <v>64</v>
      </c>
      <c r="F112" s="109"/>
    </row>
    <row r="113" spans="1:6" ht="29.25" customHeight="1">
      <c r="A113" s="2"/>
      <c r="C113" s="69"/>
      <c r="D113" s="20"/>
      <c r="E113" s="75"/>
      <c r="F113" s="75"/>
    </row>
    <row r="114" spans="1:5" ht="19.5" customHeight="1">
      <c r="A114" s="2"/>
      <c r="E114" s="81">
        <f>E115+E110+E91+I72</f>
        <v>37750000</v>
      </c>
    </row>
    <row r="115" spans="1:5" ht="14.25" customHeight="1">
      <c r="A115" s="2"/>
      <c r="D115" s="3"/>
      <c r="E115" s="81">
        <v>36200000</v>
      </c>
    </row>
    <row r="116" spans="4:5" ht="12.75">
      <c r="D116" s="68"/>
      <c r="E116" s="68"/>
    </row>
    <row r="118" ht="15.75">
      <c r="E118" s="81"/>
    </row>
    <row r="119" ht="12.75">
      <c r="E119" s="68"/>
    </row>
  </sheetData>
  <mergeCells count="25">
    <mergeCell ref="A36:A43"/>
    <mergeCell ref="A28:A34"/>
    <mergeCell ref="A13:A20"/>
    <mergeCell ref="A22:A25"/>
    <mergeCell ref="A68:A74"/>
    <mergeCell ref="A93:A95"/>
    <mergeCell ref="A97:A99"/>
    <mergeCell ref="A101:A104"/>
    <mergeCell ref="A83:A89"/>
    <mergeCell ref="G9:G10"/>
    <mergeCell ref="A5:F5"/>
    <mergeCell ref="A6:F6"/>
    <mergeCell ref="C8:C9"/>
    <mergeCell ref="D8:F8"/>
    <mergeCell ref="A8:A9"/>
    <mergeCell ref="A111:C111"/>
    <mergeCell ref="A108:A110"/>
    <mergeCell ref="E112:F112"/>
    <mergeCell ref="D1:E1"/>
    <mergeCell ref="A45:A47"/>
    <mergeCell ref="A49:A53"/>
    <mergeCell ref="A78:A82"/>
    <mergeCell ref="A55:A56"/>
    <mergeCell ref="A58:A63"/>
    <mergeCell ref="A65:A66"/>
  </mergeCells>
  <printOptions/>
  <pageMargins left="0.45" right="0.23" top="0.49" bottom="0.24" header="0.47" footer="0.24"/>
  <pageSetup horizontalDpi="600" verticalDpi="600" orientation="portrait" paperSize="9" scale="80" r:id="rId1"/>
  <rowBreaks count="2" manualBreakCount="2">
    <brk id="43" max="5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Клименко А.М.</dc:creator>
  <cp:keywords/>
  <dc:description/>
  <cp:lastModifiedBy>Kravchenko_M</cp:lastModifiedBy>
  <cp:lastPrinted>2012-12-24T13:07:23Z</cp:lastPrinted>
  <dcterms:created xsi:type="dcterms:W3CDTF">2008-04-14T08:31:39Z</dcterms:created>
  <dcterms:modified xsi:type="dcterms:W3CDTF">2012-12-24T13:09:33Z</dcterms:modified>
  <cp:category/>
  <cp:version/>
  <cp:contentType/>
  <cp:contentStatus/>
</cp:coreProperties>
</file>