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1580" windowHeight="5865" tabRatio="714" activeTab="0"/>
  </bookViews>
  <sheets>
    <sheet name="Додаток 7 (програми)" sheetId="1" r:id="rId1"/>
  </sheets>
  <externalReferences>
    <externalReference r:id="rId4"/>
    <externalReference r:id="rId5"/>
    <externalReference r:id="rId6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const1">'[3]разом'!$V$791</definedName>
    <definedName name="const3">'[3]разом'!$V$793</definedName>
    <definedName name="const4">'[3]разом'!$V$794</definedName>
    <definedName name="const5">'[3]разом'!$V$795</definedName>
    <definedName name="const6">'[3]разом'!$V$796</definedName>
    <definedName name="const7">'[3]разом'!$V$797</definedName>
    <definedName name="CREXPORT">#REF!</definedName>
    <definedName name="Excel_BuiltIn_Print_Titles_11">'[2]Дод 30'!$A$1:$A$65529,'[2]Дод 30'!$3:$7</definedName>
    <definedName name="Excel_BuiltIn_Print_Titles_51">'[2]Дод 34'!$A$1:$A$65524,'[2]Дод 34'!$6:$7</definedName>
    <definedName name="В68">#REF!</definedName>
    <definedName name="вс">#REF!</definedName>
    <definedName name="_xlnm.Print_Titles" localSheetId="0">'Додаток 7 (програми)'!$8:$10</definedName>
    <definedName name="_xlnm.Print_Area" localSheetId="0">'Додаток 7 (програми)'!$A$1:$F$215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C14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<sst xmlns="http://schemas.openxmlformats.org/spreadsheetml/2006/main" count="351" uniqueCount="218">
  <si>
    <t>090412</t>
  </si>
  <si>
    <t>091102</t>
  </si>
  <si>
    <t>091107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</si>
  <si>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</si>
  <si>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</si>
  <si>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програми, головного розпорядника коштів, коду тимчасової класифікації видатків та кредитування місцевих бюджетів</t>
  </si>
  <si>
    <t>№   з/п</t>
  </si>
  <si>
    <t>до рішення Кіровоградської міської ради</t>
  </si>
  <si>
    <t>Загальний                    фонд</t>
  </si>
  <si>
    <t>Спеціальний фонд</t>
  </si>
  <si>
    <t>Разом</t>
  </si>
  <si>
    <t>Виконавчий комітет Кіровоградської міської ради</t>
  </si>
  <si>
    <t>Телебачення і радіомовлення</t>
  </si>
  <si>
    <t>Періодичні видання (газети та журнали)</t>
  </si>
  <si>
    <t>Інші засоби масової інформації</t>
  </si>
  <si>
    <t>Головне управління житлово-комунального господарства</t>
  </si>
  <si>
    <t>Видатки на проведення робіт, пов`язаних із будівництвом, реконструкцією, ремонтом та утриманням автомобільних доріг</t>
  </si>
  <si>
    <t>Капітальний ремонт житлового фонду місцевих органів влади</t>
  </si>
  <si>
    <t>Благоустрій міст, сіл, селищ</t>
  </si>
  <si>
    <t>Управління капітального будівництва</t>
  </si>
  <si>
    <t>100302</t>
  </si>
  <si>
    <t>240604</t>
  </si>
  <si>
    <t>Інша діяльність у сфері охорони навколишнього природного середовища</t>
  </si>
  <si>
    <t>170102</t>
  </si>
  <si>
    <t>Компенсаційні виплати на пільговий проїзд автомобільним транспортом окремим категоріям громадян</t>
  </si>
  <si>
    <t>180404</t>
  </si>
  <si>
    <t>Підтримка малого і середнього підприємництва</t>
  </si>
  <si>
    <t>Інші видатки</t>
  </si>
  <si>
    <t>(грн.)</t>
  </si>
  <si>
    <t xml:space="preserve">Управління земельних відносин та охорони навколишнього природного середовища </t>
  </si>
  <si>
    <t>03</t>
  </si>
  <si>
    <t>40</t>
  </si>
  <si>
    <t xml:space="preserve">Відділ фізичної культури та спорту </t>
  </si>
  <si>
    <t>Проведення навчально-тренувальних зборів і змагань</t>
  </si>
  <si>
    <t>Відділ культури і туризму</t>
  </si>
  <si>
    <t>Служба у справах дітей</t>
  </si>
  <si>
    <t>090802</t>
  </si>
  <si>
    <t>Інші програми соціального захисту дітей</t>
  </si>
  <si>
    <t>090416</t>
  </si>
  <si>
    <t>091209</t>
  </si>
  <si>
    <t>Фінансова підтримка громадських організацій</t>
  </si>
  <si>
    <t>091207</t>
  </si>
  <si>
    <t>Управління розвитку транспорту та зв"язку</t>
  </si>
  <si>
    <t>Відділ сім"ї та молоді</t>
  </si>
  <si>
    <t>Програми і заходи центрів соціальних служб для сім"ї дітей та молоді</t>
  </si>
  <si>
    <t>091108</t>
  </si>
  <si>
    <t>091103</t>
  </si>
  <si>
    <t>091106</t>
  </si>
  <si>
    <t>091105</t>
  </si>
  <si>
    <t>Утримання клубів підлітків за місцем проживання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</si>
  <si>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</si>
  <si>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35</t>
  </si>
  <si>
    <t>65</t>
  </si>
  <si>
    <t>11</t>
  </si>
  <si>
    <t>20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</si>
  <si>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</si>
  <si>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Соціальні програми і заходи державних органів у справах сім"ї</t>
  </si>
  <si>
    <t>Соціальні програми і заходи державних органів у справах молоді</t>
  </si>
  <si>
    <t>1.</t>
  </si>
  <si>
    <t>3.</t>
  </si>
  <si>
    <t>75</t>
  </si>
  <si>
    <t xml:space="preserve">Управління з питань  надзвичайних ситуацій та цивільного захисту населення </t>
  </si>
  <si>
    <t>І.Василенко</t>
  </si>
  <si>
    <t>10</t>
  </si>
  <si>
    <t>Управління освіти</t>
  </si>
  <si>
    <t>150101</t>
  </si>
  <si>
    <t>Капітальні вкладення</t>
  </si>
  <si>
    <t>080101</t>
  </si>
  <si>
    <t xml:space="preserve">Лікарні </t>
  </si>
  <si>
    <t>080203</t>
  </si>
  <si>
    <t>Пологові будинки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</si>
  <si>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</si>
  <si>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</si>
  <si>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080500</t>
  </si>
  <si>
    <t xml:space="preserve">Загальні і спеціалізовані стоматологічні поліклініки </t>
  </si>
  <si>
    <t>070101</t>
  </si>
  <si>
    <t>Дошкільні заклади освіти</t>
  </si>
  <si>
    <t>070201</t>
  </si>
  <si>
    <t>Загальноосвітні школи, ліцеї, гімназії, колегіуми</t>
  </si>
  <si>
    <t>070301</t>
  </si>
  <si>
    <t>Загальноосвітні школи-інтернати</t>
  </si>
  <si>
    <t>070303</t>
  </si>
  <si>
    <t>070304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</si>
  <si>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</si>
  <si>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>070401</t>
  </si>
  <si>
    <t>Позашкільні заклади освіти, заходи із позашкільної роботи з дітьми</t>
  </si>
  <si>
    <t>070804</t>
  </si>
  <si>
    <t>Централізовані бухгалтерії</t>
  </si>
  <si>
    <t>091101</t>
  </si>
  <si>
    <t>Утримання центрів соціальних служб для сім"ї, дітей та молоді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</si>
  <si>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</si>
  <si>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</si>
  <si>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</si>
  <si>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</si>
  <si>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</si>
  <si>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</si>
  <si>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250404</t>
  </si>
  <si>
    <t>Комплексна програма внесення змін до генерального плану міста Кіровограда (коригування генерального плану міста Кіровограда), розроблення картографічних матеріалів масштабу 1:5000 в цифрофій і графічній формі, плану зонування території міста Кіровограда та детального плану території міста Кіровограда (першочерговість розроблення плану червоних ліній магістральних вулиць міста Кіровограда та планування транспортних вузлів з розв'язкою руху в двох рівнях, визначення архітектурно-планувальних рішень)</t>
  </si>
  <si>
    <t>Управління містобудування та архітектури</t>
  </si>
  <si>
    <t>150202</t>
  </si>
  <si>
    <t xml:space="preserve">Розробка схем та проектів рішень масового застосування </t>
  </si>
  <si>
    <t>240900</t>
  </si>
  <si>
    <t>Цільові фонди, утворені органами місцевого самоврядування</t>
  </si>
  <si>
    <t>210107 </t>
  </si>
  <si>
    <t>Заходи та роботи з мобілізаційної підготовки місцевого значення </t>
  </si>
  <si>
    <t>Дошкiльнi заклади освiти</t>
  </si>
  <si>
    <t>Дитячі будинки (в т. ч. сімейного типу, прийомні сім`ї)</t>
  </si>
  <si>
    <t>Полiклiнiки i амбулаторiї (крiм спецiалiзованих полiклiнiк та загальних i спецiалiзованих стоматологiчних полiклiнiк)</t>
  </si>
  <si>
    <t>Загальнi i спецiалiзованi стоматологiчнi полiклiнiки</t>
  </si>
  <si>
    <t>Музії і виставки</t>
  </si>
  <si>
    <t>Школи естетичного виховання дiтей</t>
  </si>
  <si>
    <t>Додаток 7</t>
  </si>
  <si>
    <t>2.</t>
  </si>
  <si>
    <t>Програма розвитку освіти на 2011 - 2015 роки</t>
  </si>
  <si>
    <t>Управління по сприянню розвитку торгівлі та побутового обслуговування населення</t>
  </si>
  <si>
    <t>Передбачено у міському бюджеті                                                       на 2014 рік</t>
  </si>
  <si>
    <t>4.</t>
  </si>
  <si>
    <t>5.</t>
  </si>
  <si>
    <t>Інші видатки на соціальних захист населення</t>
  </si>
  <si>
    <t>Інші видатки на соціальних захист ветеранів війни та праці</t>
  </si>
  <si>
    <t>Управління по сприянню торгівлі та побутового обслуговування населення</t>
  </si>
  <si>
    <t>6.</t>
  </si>
  <si>
    <t>Програма зайнятості населення м.Кіровограда на 2012 - 2014 роки</t>
  </si>
  <si>
    <t>73</t>
  </si>
  <si>
    <t>Управління економіки</t>
  </si>
  <si>
    <t>Інші видатки на соціальних захист</t>
  </si>
  <si>
    <t>7.</t>
  </si>
  <si>
    <t>8.</t>
  </si>
  <si>
    <t>Філармонії, музичні колективи і ансамблі та інші мистецькі заклади та заходи</t>
  </si>
  <si>
    <t>9.</t>
  </si>
  <si>
    <t>10.</t>
  </si>
  <si>
    <t>Комбінати комунальних підприємств та інші підприємства, установи та організації житлово-комунального господарства</t>
  </si>
  <si>
    <t>12.</t>
  </si>
  <si>
    <t>13.</t>
  </si>
  <si>
    <t>14.</t>
  </si>
  <si>
    <t xml:space="preserve"> Управління розвитку транспорту та зв'язку </t>
  </si>
  <si>
    <t>15.</t>
  </si>
  <si>
    <t xml:space="preserve">Програма розвитку малого підприємництва у м.Кіровограді на 2011-2012 роки </t>
  </si>
  <si>
    <t>Управління економіки Кіровоградської міської ради</t>
  </si>
  <si>
    <t>16.</t>
  </si>
  <si>
    <t>Видатки на запобігання та ліквідацію надзвичайних ситуацій та наслідків стихійного лиха</t>
  </si>
  <si>
    <t>17.</t>
  </si>
  <si>
    <t>Програма реалізації вимог Закону України "Про дозвільну систему у сфері господарської діяльності "</t>
  </si>
  <si>
    <t>18.</t>
  </si>
  <si>
    <t xml:space="preserve">Програма розвитку комп"ютеризації та технічного захисту інформації виконавчих орагнів Кіровоградської міської ради </t>
  </si>
  <si>
    <t>Фінансове управління міської ради</t>
  </si>
  <si>
    <t>19.</t>
  </si>
  <si>
    <t>20.</t>
  </si>
  <si>
    <t>21.</t>
  </si>
  <si>
    <t>22.</t>
  </si>
  <si>
    <t>23.</t>
  </si>
  <si>
    <t>Програма представництва Асоціації міст Кіровоградської області та Кіровоградського регіонального відділення Асоціації міст України</t>
  </si>
  <si>
    <t>Програма розвитку житлово-комунального господарства та благоустрою міста Кіровограда на 2014 рік</t>
  </si>
  <si>
    <t xml:space="preserve">Програма розвитку міського пасажирського транспорту та зв"язку у м.Кіровограді на 2014 рік </t>
  </si>
  <si>
    <t>Програма запобігання надзвичайним ситуаціям та ліквідація їх наслідків на 2014 рік</t>
  </si>
  <si>
    <t>Програма забезпечення умов діяльності депутатів Кіровоградської міської ради на 2014 рік</t>
  </si>
  <si>
    <t>Комплексна програма діяльності Кіровоградської міської дружини  на 2014 рік</t>
  </si>
  <si>
    <t xml:space="preserve">Програма фінансового забезпечення відзначення визначних подій та нагородження відзнаками Кіровоградської міської ради та виконавчого комітету в м.Кіровограді на 2014 рік </t>
  </si>
  <si>
    <t>ВСЬОГО</t>
  </si>
  <si>
    <t>Програма соціальної підтримки, розвитку та становлення сімей, дітей та молоді м.Кіровограда на 2014 рік</t>
  </si>
  <si>
    <t xml:space="preserve">Програма "Молодь Кіровограда" на 2014 рік </t>
  </si>
  <si>
    <t>Програма підтримки сімей на 2014 рік</t>
  </si>
  <si>
    <t>Прграма відпочинку та оздоровлення дітей на 2014 рік</t>
  </si>
  <si>
    <t xml:space="preserve">Програма соціального захисту та соціальної підтримки окремих категорій населення м.Кіровограда на 2014 рік </t>
  </si>
  <si>
    <t>Програма соціально правового захисту дітей та профілактики правопорушень у дитячому середовищі на 2014 рік</t>
  </si>
  <si>
    <t>Програма розвитку фізичної культури та спорту в м.Кіровограді на 2014 рік</t>
  </si>
  <si>
    <t xml:space="preserve">Програма будівництва, реконструкції, ремонту доріг та експлуатації дорожньої системи в м. Кіровограді на 2014 рік  </t>
  </si>
  <si>
    <t xml:space="preserve">Програма економічної підтримки засобів масової інформації міста Кіровограда на 2014 рік </t>
  </si>
  <si>
    <t xml:space="preserve">Програма природоохоронних заходів місцевого значення на 2014 рік </t>
  </si>
  <si>
    <t>Програма економічного і соціального розвитку по галузі охорони здоров"я на 2014 рік</t>
  </si>
  <si>
    <t>Управління охорони здоров"я</t>
  </si>
  <si>
    <t>080800</t>
  </si>
  <si>
    <t>Центри первинної медичної (медико-санітарної) допомоги</t>
  </si>
  <si>
    <t xml:space="preserve">Програма забезпечення соціальним та впорядкованим житлом дітей-сиріт та дітей, позбавлених батьківського піклування, осіб з їх числа на 2013 - 2015 роки </t>
  </si>
  <si>
    <t>070806</t>
  </si>
  <si>
    <t>Інші заклади освіти</t>
  </si>
  <si>
    <t>Програма з розвитку і управління персоналом в Кіровоградській міській раді в 2013 - 2015 роках</t>
  </si>
  <si>
    <t xml:space="preserve">Заступник міського голови з питань </t>
  </si>
  <si>
    <t>діяльності виконавчих органів ради</t>
  </si>
  <si>
    <t>Управління власності та приватизації майна</t>
  </si>
  <si>
    <t>Програма підтримки постійної мобілізаційної готовності міста Кіровограда на 2013 рік</t>
  </si>
  <si>
    <t>24.</t>
  </si>
  <si>
    <t>25.</t>
  </si>
  <si>
    <t>26.</t>
  </si>
  <si>
    <t>27.</t>
  </si>
  <si>
    <t>28.</t>
  </si>
  <si>
    <t>Інші заходи у сфері електротранспорту</t>
  </si>
  <si>
    <t>Програма розвитку культури і туризму м.Кіровограда на 2014 рік</t>
  </si>
  <si>
    <t>150201</t>
  </si>
  <si>
    <t>Збереження, розвиток, реконструкція та реставрація  пам’яток історії та культури</t>
  </si>
  <si>
    <t>Програма розвитку м.Кіровограда до 2015 року</t>
  </si>
  <si>
    <t>29.</t>
  </si>
  <si>
    <t>100102</t>
  </si>
  <si>
    <t>100203</t>
  </si>
  <si>
    <t>Перинатальні центри, пологові будинки</t>
  </si>
  <si>
    <t>091214</t>
  </si>
  <si>
    <t>Інші установи та заклади</t>
  </si>
  <si>
    <t>Програма боротьби з онкологічними захворюваннями на 2011-2016 рр.</t>
  </si>
  <si>
    <t>080000</t>
  </si>
  <si>
    <t>Охорона здоров'я</t>
  </si>
  <si>
    <t>Програма імунопрофілактики та захисту населення від інфекційних хвороб на 2012-2016 роки</t>
  </si>
  <si>
    <t>Програма "Діти м. Кіровограда на 2010-2014 роки"</t>
  </si>
  <si>
    <t>Центри первинної медичної допомоги</t>
  </si>
  <si>
    <t>Програма "Репродуктивне здоров'я населення м.Кіровограда на 2010-2015 рр."</t>
  </si>
  <si>
    <t>Програма медико-соціального забезпечення пільгових та соціально незахищених верств населення м.Кіровограда на 2013 рік</t>
  </si>
  <si>
    <t>Тимчасове положення про порядок демонтажу тимчасових споруд для провадження підприємницької діяльності на території міста Кіровограда</t>
  </si>
  <si>
    <t>Міська цільова соціцальна програма реформування системи закладів для дітей-сиріт та дітей, позбавлених батьківського піклування на 2014 рік</t>
  </si>
  <si>
    <t>30.</t>
  </si>
  <si>
    <t>31.</t>
  </si>
  <si>
    <t>32.</t>
  </si>
  <si>
    <t>33.</t>
  </si>
  <si>
    <t>34.</t>
  </si>
  <si>
    <t>35.</t>
  </si>
  <si>
    <t>36.</t>
  </si>
  <si>
    <t>Перелік місцевих програм, які фінансуватимуться                                                                                                            за рахунок коштів  міського бюджету у 2014 році</t>
  </si>
  <si>
    <t>150122</t>
  </si>
  <si>
    <t>Інвестиційні проекти</t>
  </si>
  <si>
    <t xml:space="preserve">           29 січня 2014 № 2748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</si>
</sst>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0.0%"/>
    <numFmt numFmtId="183" formatCode="#,##0.000"/>
    <numFmt numFmtId="184" formatCode="0.000"/>
    <numFmt numFmtId="185" formatCode="#,##0.0_ ;[Red]\-#,##0.0\ "/>
    <numFmt numFmtId="186" formatCode="#,##0.000_ ;[Red]\-#,##0.000\ "/>
    <numFmt numFmtId="187" formatCode="#,##0_ ;[Red]\-#,##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[Red]\-#,##0.00\ "/>
    <numFmt numFmtId="193" formatCode="0.0000"/>
    <numFmt numFmtId="194" formatCode="0.00000"/>
    <numFmt numFmtId="195" formatCode="0.000000"/>
    <numFmt numFmtId="196" formatCode="0.0000000"/>
    <numFmt numFmtId="197" formatCode="_-* #,##0.0\ _г_р_н_._-;\-* #,##0.0\ _г_р_н_._-;_-* &quot;-&quot;??\ _г_р_н_._-;_-@_-"/>
    <numFmt numFmtId="198" formatCode="_-* #,##0\ _г_р_н_._-;\-* #,##0\ _г_р_н_._-;_-* &quot;-&quot;??\ _г_р_н_._-;_-@_-"/>
    <numFmt numFmtId="199" formatCode="#,##0.0000_ ;[Red]\-#,##0.0000\ "/>
    <numFmt numFmtId="200" formatCode="_-* #,##0.000\ _г_р_н_._-;\-* #,##0.000\ _г_р_н_._-;_-* &quot;-&quot;??\ _г_р_н_._-;_-@_-"/>
    <numFmt numFmtId="201" formatCode="_-* #,##0.0000\ _г_р_н_._-;\-* #,##0.0000\ _г_р_н_._-;_-* &quot;-&quot;??\ _г_р_н_._-;_-@_-"/>
    <numFmt numFmtId="202" formatCode="0.0_ ;[Red]\-0.0\ "/>
    <numFmt numFmtId="203" formatCode="_-* #,##0.00\ _р_._-;\-* #,##0.00\ _р_._-;_-* &quot;-&quot;??\ _р_._-;_-@_-"/>
  </numFmts>
  <fonts count="59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2"/>
      <name val="UkrainianPragmatica"/>
      <family val="0"/>
    </font>
    <font>
      <sz val="12"/>
      <name val="Times New Roman Cyr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7" borderId="1" applyNumberFormat="0" applyAlignment="0" applyProtection="0"/>
    <xf numFmtId="0" fontId="11" fillId="7" borderId="2" applyNumberFormat="0" applyAlignment="0" applyProtection="0"/>
    <xf numFmtId="0" fontId="12" fillId="14" borderId="1" applyNumberFormat="0" applyAlignment="0" applyProtection="0"/>
    <xf numFmtId="0" fontId="13" fillId="14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7" fillId="0" borderId="7" applyNumberFormat="0" applyFill="0" applyAlignment="0" applyProtection="0"/>
    <xf numFmtId="0" fontId="33" fillId="24" borderId="8" applyNumberFormat="0" applyAlignment="0" applyProtection="0"/>
    <xf numFmtId="0" fontId="18" fillId="24" borderId="9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36" fillId="8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21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6" borderId="11" applyNumberFormat="0" applyFont="0" applyAlignment="0" applyProtection="0"/>
    <xf numFmtId="0" fontId="0" fillId="26" borderId="11" applyNumberFormat="0" applyFont="0" applyAlignment="0" applyProtection="0"/>
    <xf numFmtId="9" fontId="0" fillId="0" borderId="0" applyFont="0" applyFill="0" applyBorder="0" applyAlignment="0" applyProtection="0"/>
    <xf numFmtId="0" fontId="38" fillId="8" borderId="2" applyNumberFormat="0" applyAlignment="0" applyProtection="0"/>
    <xf numFmtId="0" fontId="23" fillId="0" borderId="6" applyNumberFormat="0" applyFill="0" applyAlignment="0" applyProtection="0"/>
    <xf numFmtId="0" fontId="35" fillId="25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4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horizontal="center" vertical="center"/>
    </xf>
    <xf numFmtId="4" fontId="49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7" fillId="0" borderId="14" xfId="15" applyFont="1" applyFill="1" applyBorder="1" applyAlignment="1">
      <alignment horizontal="left" vertical="top" wrapText="1"/>
      <protection/>
    </xf>
    <xf numFmtId="4" fontId="6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4" xfId="15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14" xfId="15" applyNumberFormat="1" applyFont="1" applyFill="1" applyBorder="1" applyAlignment="1">
      <alignment horizontal="center" vertical="center" wrapText="1"/>
      <protection/>
    </xf>
    <xf numFmtId="4" fontId="6" fillId="0" borderId="15" xfId="0" applyNumberFormat="1" applyFont="1" applyFill="1" applyBorder="1" applyAlignment="1">
      <alignment horizontal="center" vertical="center" wrapText="1"/>
    </xf>
    <xf numFmtId="0" fontId="7" fillId="0" borderId="14" xfId="15" applyFont="1" applyFill="1" applyBorder="1" applyAlignment="1">
      <alignment horizontal="left" vertical="center" wrapText="1"/>
      <protection/>
    </xf>
    <xf numFmtId="4" fontId="7" fillId="0" borderId="14" xfId="15" applyNumberFormat="1" applyFont="1" applyFill="1" applyBorder="1" applyAlignment="1">
      <alignment horizontal="center" vertical="center"/>
      <protection/>
    </xf>
    <xf numFmtId="4" fontId="2" fillId="0" borderId="0" xfId="0" applyNumberFormat="1" applyFont="1" applyAlignment="1">
      <alignment/>
    </xf>
    <xf numFmtId="4" fontId="6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9" fontId="6" fillId="0" borderId="14" xfId="15" applyNumberFormat="1" applyFont="1" applyFill="1" applyBorder="1" applyAlignment="1">
      <alignment horizontal="center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/>
    </xf>
    <xf numFmtId="49" fontId="49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49" fillId="27" borderId="18" xfId="0" applyFont="1" applyFill="1" applyBorder="1" applyAlignment="1">
      <alignment horizontal="center" vertical="center"/>
    </xf>
    <xf numFmtId="0" fontId="7" fillId="27" borderId="14" xfId="0" applyFont="1" applyFill="1" applyBorder="1" applyAlignment="1">
      <alignment horizontal="center" vertical="center"/>
    </xf>
    <xf numFmtId="0" fontId="49" fillId="27" borderId="14" xfId="0" applyFont="1" applyFill="1" applyBorder="1" applyAlignment="1">
      <alignment horizontal="center" vertical="center"/>
    </xf>
    <xf numFmtId="0" fontId="49" fillId="0" borderId="14" xfId="15" applyFont="1" applyFill="1" applyBorder="1" applyAlignment="1">
      <alignment horizontal="left" vertical="top" wrapText="1"/>
      <protection/>
    </xf>
    <xf numFmtId="0" fontId="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49" fontId="7" fillId="27" borderId="14" xfId="0" applyNumberFormat="1" applyFont="1" applyFill="1" applyBorder="1" applyAlignment="1">
      <alignment horizontal="center" vertical="center"/>
    </xf>
    <xf numFmtId="0" fontId="7" fillId="27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wrapText="1"/>
    </xf>
    <xf numFmtId="0" fontId="8" fillId="0" borderId="0" xfId="94" applyFont="1" applyAlignment="1">
      <alignment vertical="center" wrapText="1"/>
      <protection/>
    </xf>
    <xf numFmtId="0" fontId="49" fillId="0" borderId="16" xfId="0" applyFont="1" applyFill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49" fontId="49" fillId="0" borderId="14" xfId="15" applyNumberFormat="1" applyFont="1" applyFill="1" applyBorder="1" applyAlignment="1" applyProtection="1">
      <alignment horizontal="justify" vertical="center" wrapText="1"/>
      <protection locked="0"/>
    </xf>
    <xf numFmtId="4" fontId="49" fillId="0" borderId="15" xfId="0" applyNumberFormat="1" applyFont="1" applyFill="1" applyBorder="1" applyAlignment="1">
      <alignment horizontal="center" vertical="center"/>
    </xf>
    <xf numFmtId="49" fontId="49" fillId="0" borderId="14" xfId="15" applyNumberFormat="1" applyFont="1" applyFill="1" applyBorder="1" applyAlignment="1" applyProtection="1">
      <alignment horizontal="center" vertical="center"/>
      <protection locked="0"/>
    </xf>
    <xf numFmtId="4" fontId="6" fillId="0" borderId="14" xfId="15" applyNumberFormat="1" applyFont="1" applyFill="1" applyBorder="1" applyAlignment="1">
      <alignment horizontal="center" vertical="center"/>
      <protection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14" xfId="15" applyNumberFormat="1" applyFont="1" applyFill="1" applyBorder="1" applyAlignment="1">
      <alignment horizontal="justify" vertical="center" wrapText="1"/>
      <protection/>
    </xf>
    <xf numFmtId="0" fontId="49" fillId="0" borderId="14" xfId="15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49" fillId="0" borderId="14" xfId="0" applyNumberFormat="1" applyFont="1" applyFill="1" applyBorder="1" applyAlignment="1">
      <alignment horizontal="center" vertical="center" wrapText="1"/>
    </xf>
    <xf numFmtId="49" fontId="49" fillId="0" borderId="14" xfId="15" applyNumberFormat="1" applyFont="1" applyFill="1" applyBorder="1" applyAlignment="1">
      <alignment horizontal="center" vertical="center" wrapText="1"/>
      <protection/>
    </xf>
    <xf numFmtId="0" fontId="49" fillId="0" borderId="14" xfId="15" applyFont="1" applyFill="1" applyBorder="1" applyAlignment="1">
      <alignment vertical="center" wrapText="1"/>
      <protection/>
    </xf>
    <xf numFmtId="4" fontId="49" fillId="0" borderId="15" xfId="0" applyNumberFormat="1" applyFont="1" applyFill="1" applyBorder="1" applyAlignment="1">
      <alignment horizontal="center" vertical="center" wrapText="1"/>
    </xf>
    <xf numFmtId="49" fontId="49" fillId="0" borderId="16" xfId="15" applyNumberFormat="1" applyFont="1" applyFill="1" applyBorder="1" applyAlignment="1">
      <alignment horizontal="center" vertical="center" wrapText="1"/>
      <protection/>
    </xf>
    <xf numFmtId="0" fontId="49" fillId="0" borderId="16" xfId="15" applyFont="1" applyFill="1" applyBorder="1" applyAlignment="1">
      <alignment vertical="center" wrapText="1"/>
      <protection/>
    </xf>
    <xf numFmtId="4" fontId="49" fillId="0" borderId="16" xfId="0" applyNumberFormat="1" applyFont="1" applyFill="1" applyBorder="1" applyAlignment="1">
      <alignment horizontal="center" vertical="center"/>
    </xf>
    <xf numFmtId="4" fontId="49" fillId="0" borderId="2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49" fillId="0" borderId="15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 horizontal="left" vertical="center" indent="1"/>
    </xf>
    <xf numFmtId="4" fontId="6" fillId="27" borderId="18" xfId="0" applyNumberFormat="1" applyFont="1" applyFill="1" applyBorder="1" applyAlignment="1">
      <alignment horizontal="center" vertical="center"/>
    </xf>
    <xf numFmtId="4" fontId="7" fillId="27" borderId="14" xfId="0" applyNumberFormat="1" applyFont="1" applyFill="1" applyBorder="1" applyAlignment="1">
      <alignment horizontal="center" vertical="center"/>
    </xf>
    <xf numFmtId="4" fontId="49" fillId="27" borderId="14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49" fillId="0" borderId="16" xfId="0" applyNumberFormat="1" applyFont="1" applyFill="1" applyBorder="1" applyAlignment="1">
      <alignment horizontal="center" vertical="center" wrapText="1"/>
    </xf>
    <xf numFmtId="4" fontId="49" fillId="0" borderId="16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/>
    </xf>
    <xf numFmtId="4" fontId="49" fillId="0" borderId="14" xfId="15" applyNumberFormat="1" applyFont="1" applyFill="1" applyBorder="1" applyAlignment="1">
      <alignment horizontal="center" vertical="center"/>
      <protection/>
    </xf>
    <xf numFmtId="49" fontId="49" fillId="0" borderId="14" xfId="15" applyNumberFormat="1" applyFont="1" applyFill="1" applyBorder="1" applyAlignment="1">
      <alignment horizontal="center" vertical="top" wrapText="1"/>
      <protection/>
    </xf>
    <xf numFmtId="0" fontId="50" fillId="0" borderId="0" xfId="0" applyFont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6" fillId="0" borderId="18" xfId="15" applyFont="1" applyFill="1" applyBorder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6" fillId="0" borderId="14" xfId="15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0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4" fontId="49" fillId="0" borderId="14" xfId="15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6" fillId="27" borderId="28" xfId="0" applyNumberFormat="1" applyFont="1" applyFill="1" applyBorder="1" applyAlignment="1">
      <alignment horizontal="center" vertical="center"/>
    </xf>
    <xf numFmtId="4" fontId="7" fillId="27" borderId="15" xfId="0" applyNumberFormat="1" applyFont="1" applyFill="1" applyBorder="1" applyAlignment="1">
      <alignment horizontal="center" vertical="center"/>
    </xf>
    <xf numFmtId="4" fontId="49" fillId="27" borderId="15" xfId="0" applyNumberFormat="1" applyFont="1" applyFill="1" applyBorder="1" applyAlignment="1">
      <alignment horizontal="center" vertical="center"/>
    </xf>
    <xf numFmtId="4" fontId="49" fillId="0" borderId="15" xfId="15" applyNumberFormat="1" applyFont="1" applyFill="1" applyBorder="1" applyAlignment="1">
      <alignment horizontal="center" vertical="center"/>
      <protection/>
    </xf>
    <xf numFmtId="4" fontId="6" fillId="0" borderId="28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49" fontId="49" fillId="0" borderId="18" xfId="0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vertical="center"/>
    </xf>
    <xf numFmtId="4" fontId="49" fillId="0" borderId="18" xfId="0" applyNumberFormat="1" applyFont="1" applyFill="1" applyBorder="1" applyAlignment="1">
      <alignment horizontal="center" vertical="center" wrapText="1"/>
    </xf>
    <xf numFmtId="4" fontId="49" fillId="0" borderId="18" xfId="0" applyNumberFormat="1" applyFont="1" applyFill="1" applyBorder="1" applyAlignment="1">
      <alignment horizontal="center" vertical="center"/>
    </xf>
    <xf numFmtId="4" fontId="49" fillId="0" borderId="28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/>
    </xf>
    <xf numFmtId="4" fontId="49" fillId="0" borderId="3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51" fillId="0" borderId="0" xfId="15" applyNumberFormat="1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center" vertical="center"/>
    </xf>
  </cellXfs>
  <cellStyles count="11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" xfId="40"/>
    <cellStyle name="60% - Акцент2" xfId="41"/>
    <cellStyle name="60% - Акцент3" xfId="42"/>
    <cellStyle name="60% - Акцент4" xfId="43"/>
    <cellStyle name="60% - Акцент5" xfId="44"/>
    <cellStyle name="60% - Акцент6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 10" xfId="85"/>
    <cellStyle name="Обычный 2" xfId="86"/>
    <cellStyle name="Обычный 3" xfId="87"/>
    <cellStyle name="Обычный 4" xfId="88"/>
    <cellStyle name="Обычный 5" xfId="89"/>
    <cellStyle name="Обычный 6" xfId="90"/>
    <cellStyle name="Обычный 7" xfId="91"/>
    <cellStyle name="Обычный 8" xfId="92"/>
    <cellStyle name="Обычный 9" xfId="93"/>
    <cellStyle name="Обычный_Розпис не правленый" xfId="94"/>
    <cellStyle name="Followed Hyperlink" xfId="95"/>
    <cellStyle name="Підсумок" xfId="96"/>
    <cellStyle name="Плохой" xfId="97"/>
    <cellStyle name="Поганий" xfId="98"/>
    <cellStyle name="Пояснение" xfId="99"/>
    <cellStyle name="Примечание" xfId="100"/>
    <cellStyle name="Примітка" xfId="101"/>
    <cellStyle name="Percent" xfId="102"/>
    <cellStyle name="Результат" xfId="103"/>
    <cellStyle name="Связанная ячейка" xfId="104"/>
    <cellStyle name="Середній" xfId="105"/>
    <cellStyle name="Стиль 1" xfId="106"/>
    <cellStyle name="Текст попередження" xfId="107"/>
    <cellStyle name="Текст пояснення" xfId="108"/>
    <cellStyle name="Текст предупреждения" xfId="109"/>
    <cellStyle name="Тысячи [0]_Розподіл (2)" xfId="110"/>
    <cellStyle name="Тысячи_бюджет 1998 по клас." xfId="111"/>
    <cellStyle name="Comma" xfId="112"/>
    <cellStyle name="Comma [0]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5;&#1072;&#1096;&#1072;%20&#1092;&#1086;&#1088;&#1084;&#1091;&#1083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</sheetNames>
    <sheetDataSet>
      <sheetData sheetId="0">
        <row r="791">
          <cell r="V791">
            <v>0.3987223674220381</v>
          </cell>
        </row>
        <row r="793">
          <cell r="V793">
            <v>0.906</v>
          </cell>
        </row>
        <row r="794">
          <cell r="V794">
            <v>1.132</v>
          </cell>
        </row>
        <row r="795">
          <cell r="V795">
            <v>1.064</v>
          </cell>
        </row>
        <row r="796">
          <cell r="V796">
            <v>1.331</v>
          </cell>
        </row>
        <row r="797">
          <cell r="V797">
            <v>0.02782297581514349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showZeros="0" tabSelected="1" view="pageBreakPreview" zoomScaleSheetLayoutView="100" workbookViewId="0" topLeftCell="A61">
      <selection activeCell="F73" sqref="F73"/>
    </sheetView>
  </sheetViews>
  <sheetFormatPr defaultColWidth="9.00390625" defaultRowHeight="12.75"/>
  <cols>
    <col min="1" max="1" width="4.25390625" style="1" customWidth="1"/>
    <col min="2" max="2" width="11.25390625" style="1" customWidth="1"/>
    <col min="3" max="3" width="57.625" style="1" customWidth="1"/>
    <col min="4" max="4" width="14.875" style="1" customWidth="1"/>
    <col min="5" max="5" width="14.25390625" style="1" customWidth="1"/>
    <col min="6" max="6" width="16.125" style="1" customWidth="1"/>
    <col min="7" max="16384" width="9.125" style="1" customWidth="1"/>
  </cols>
  <sheetData>
    <row r="1" spans="5:6" ht="12.75">
      <c r="E1" s="49" t="s">
        <v>111</v>
      </c>
      <c r="F1" s="50"/>
    </row>
    <row r="2" spans="4:6" ht="18.75" customHeight="1">
      <c r="D2" s="51"/>
      <c r="E2" s="49" t="s">
        <v>7</v>
      </c>
      <c r="F2" s="51"/>
    </row>
    <row r="3" spans="3:6" ht="12.75" customHeight="1">
      <c r="C3" s="8"/>
      <c r="D3" s="8" t="s">
        <v>217</v>
      </c>
      <c r="E3" s="8"/>
      <c r="F3" s="8"/>
    </row>
    <row r="4" spans="3:6" ht="12.75" customHeight="1">
      <c r="C4" s="8"/>
      <c r="D4" s="8"/>
      <c r="E4" s="8"/>
      <c r="F4" s="8"/>
    </row>
    <row r="5" spans="1:6" ht="43.5" customHeight="1">
      <c r="A5" s="153" t="s">
        <v>214</v>
      </c>
      <c r="B5" s="153"/>
      <c r="C5" s="153"/>
      <c r="D5" s="153"/>
      <c r="E5" s="153"/>
      <c r="F5" s="153"/>
    </row>
    <row r="6" spans="1:6" ht="12.75" customHeight="1">
      <c r="A6" s="154"/>
      <c r="B6" s="154"/>
      <c r="C6" s="154"/>
      <c r="D6" s="154"/>
      <c r="E6" s="154"/>
      <c r="F6" s="154"/>
    </row>
    <row r="7" spans="1:6" ht="16.5" thickBot="1">
      <c r="A7" s="3"/>
      <c r="B7" s="3"/>
      <c r="C7" s="3"/>
      <c r="D7" s="4"/>
      <c r="E7" s="4"/>
      <c r="F7" s="4" t="s">
        <v>28</v>
      </c>
    </row>
    <row r="8" spans="1:7" ht="69" customHeight="1">
      <c r="A8" s="155" t="s">
        <v>6</v>
      </c>
      <c r="B8" s="7" t="s">
        <v>3</v>
      </c>
      <c r="C8" s="157" t="s">
        <v>5</v>
      </c>
      <c r="D8" s="159" t="s">
        <v>115</v>
      </c>
      <c r="E8" s="159"/>
      <c r="F8" s="160"/>
      <c r="G8" s="5"/>
    </row>
    <row r="9" spans="1:6" ht="69.75" customHeight="1">
      <c r="A9" s="156"/>
      <c r="B9" s="11" t="s">
        <v>4</v>
      </c>
      <c r="C9" s="158"/>
      <c r="D9" s="12" t="s">
        <v>8</v>
      </c>
      <c r="E9" s="12" t="s">
        <v>9</v>
      </c>
      <c r="F9" s="15" t="s">
        <v>10</v>
      </c>
    </row>
    <row r="10" spans="1:6" ht="12.75" customHeight="1">
      <c r="A10" s="48">
        <v>1</v>
      </c>
      <c r="B10" s="13">
        <v>2</v>
      </c>
      <c r="C10" s="52">
        <v>3</v>
      </c>
      <c r="D10" s="14">
        <v>4</v>
      </c>
      <c r="E10" s="14">
        <v>5</v>
      </c>
      <c r="F10" s="16">
        <v>6</v>
      </c>
    </row>
    <row r="11" spans="1:6" ht="19.5" customHeight="1">
      <c r="A11" s="120" t="s">
        <v>58</v>
      </c>
      <c r="B11" s="13"/>
      <c r="C11" s="27" t="s">
        <v>113</v>
      </c>
      <c r="D11" s="26">
        <f>D12</f>
        <v>8200000</v>
      </c>
      <c r="E11" s="26">
        <f>E12</f>
        <v>4000000</v>
      </c>
      <c r="F11" s="43">
        <f>F12</f>
        <v>12200000</v>
      </c>
    </row>
    <row r="12" spans="1:6" ht="19.5" customHeight="1">
      <c r="A12" s="121"/>
      <c r="B12" s="28" t="s">
        <v>63</v>
      </c>
      <c r="C12" s="33" t="s">
        <v>64</v>
      </c>
      <c r="D12" s="21">
        <f>D13+D14+D15+D16+D17+D18+D19</f>
        <v>8200000</v>
      </c>
      <c r="E12" s="21">
        <f>E13+E14+E15+E16+E17+E18+E19</f>
        <v>4000000</v>
      </c>
      <c r="F12" s="44">
        <f>D12+E12</f>
        <v>12200000</v>
      </c>
    </row>
    <row r="13" spans="1:6" ht="19.5" customHeight="1">
      <c r="A13" s="121"/>
      <c r="B13" s="54" t="s">
        <v>75</v>
      </c>
      <c r="C13" s="55" t="s">
        <v>76</v>
      </c>
      <c r="D13" s="91"/>
      <c r="E13" s="22">
        <v>2186400</v>
      </c>
      <c r="F13" s="80">
        <f>D13+E13</f>
        <v>2186400</v>
      </c>
    </row>
    <row r="14" spans="1:6" ht="19.5" customHeight="1">
      <c r="A14" s="121"/>
      <c r="B14" s="54" t="s">
        <v>77</v>
      </c>
      <c r="C14" s="55" t="s">
        <v>78</v>
      </c>
      <c r="D14" s="91"/>
      <c r="E14" s="22">
        <v>1535400</v>
      </c>
      <c r="F14" s="80">
        <f aca="true" t="shared" si="0" ref="F14:F19">D14+E14</f>
        <v>1535400</v>
      </c>
    </row>
    <row r="15" spans="1:6" ht="19.5" customHeight="1">
      <c r="A15" s="121"/>
      <c r="B15" s="54" t="s">
        <v>79</v>
      </c>
      <c r="C15" s="55" t="s">
        <v>80</v>
      </c>
      <c r="D15" s="91"/>
      <c r="E15" s="22">
        <v>10000</v>
      </c>
      <c r="F15" s="80">
        <f t="shared" si="0"/>
        <v>10000</v>
      </c>
    </row>
    <row r="16" spans="1:6" ht="27" customHeight="1">
      <c r="A16" s="121"/>
      <c r="B16" s="54" t="s">
        <v>82</v>
      </c>
      <c r="C16" s="55" t="s">
        <v>83</v>
      </c>
      <c r="D16" s="91"/>
      <c r="E16" s="22">
        <v>208200</v>
      </c>
      <c r="F16" s="80">
        <f t="shared" si="0"/>
        <v>208200</v>
      </c>
    </row>
    <row r="17" spans="1:6" ht="24.75" customHeight="1">
      <c r="A17" s="121"/>
      <c r="B17" s="54" t="s">
        <v>84</v>
      </c>
      <c r="C17" s="55" t="s">
        <v>85</v>
      </c>
      <c r="D17" s="91">
        <v>8200000</v>
      </c>
      <c r="E17" s="22">
        <v>36000</v>
      </c>
      <c r="F17" s="80">
        <f t="shared" si="0"/>
        <v>8236000</v>
      </c>
    </row>
    <row r="18" spans="1:6" ht="18" customHeight="1">
      <c r="A18" s="121"/>
      <c r="B18" s="54" t="s">
        <v>86</v>
      </c>
      <c r="C18" s="55" t="s">
        <v>87</v>
      </c>
      <c r="D18" s="91"/>
      <c r="E18" s="22">
        <v>16000</v>
      </c>
      <c r="F18" s="80">
        <f t="shared" si="0"/>
        <v>16000</v>
      </c>
    </row>
    <row r="19" spans="1:6" ht="17.25" customHeight="1">
      <c r="A19" s="121"/>
      <c r="B19" s="54" t="s">
        <v>174</v>
      </c>
      <c r="C19" s="55" t="s">
        <v>175</v>
      </c>
      <c r="D19" s="91"/>
      <c r="E19" s="22">
        <v>8000</v>
      </c>
      <c r="F19" s="80">
        <f t="shared" si="0"/>
        <v>8000</v>
      </c>
    </row>
    <row r="20" spans="1:6" s="6" customFormat="1" ht="30" customHeight="1">
      <c r="A20" s="120" t="s">
        <v>112</v>
      </c>
      <c r="B20" s="25"/>
      <c r="C20" s="27" t="s">
        <v>169</v>
      </c>
      <c r="D20" s="82">
        <f>D21</f>
        <v>288100</v>
      </c>
      <c r="E20" s="82">
        <f>E21</f>
        <v>1940000</v>
      </c>
      <c r="F20" s="43">
        <f>D20+E20</f>
        <v>2228100</v>
      </c>
    </row>
    <row r="21" spans="1:6" s="6" customFormat="1" ht="18.75" customHeight="1">
      <c r="A21" s="121"/>
      <c r="B21" s="25">
        <v>14</v>
      </c>
      <c r="C21" s="40" t="s">
        <v>170</v>
      </c>
      <c r="D21" s="21">
        <f>D22+D23+D24+D25+D26</f>
        <v>288100</v>
      </c>
      <c r="E21" s="41">
        <f>E22+E24+E26</f>
        <v>1940000</v>
      </c>
      <c r="F21" s="44">
        <f>D21+E21</f>
        <v>2228100</v>
      </c>
    </row>
    <row r="22" spans="1:6" ht="16.5" customHeight="1">
      <c r="A22" s="121"/>
      <c r="B22" s="81" t="s">
        <v>67</v>
      </c>
      <c r="C22" s="79" t="s">
        <v>68</v>
      </c>
      <c r="D22" s="91">
        <v>63000</v>
      </c>
      <c r="E22" s="22">
        <v>472800</v>
      </c>
      <c r="F22" s="80">
        <f>D22+E22</f>
        <v>535800</v>
      </c>
    </row>
    <row r="23" spans="1:6" ht="15.75" customHeight="1">
      <c r="A23" s="121"/>
      <c r="B23" s="54" t="s">
        <v>69</v>
      </c>
      <c r="C23" s="56" t="s">
        <v>70</v>
      </c>
      <c r="D23" s="91">
        <v>75500</v>
      </c>
      <c r="E23" s="22"/>
      <c r="F23" s="80"/>
    </row>
    <row r="24" spans="1:6" ht="28.5" customHeight="1">
      <c r="A24" s="121"/>
      <c r="B24" s="81" t="s">
        <v>71</v>
      </c>
      <c r="C24" s="79" t="s">
        <v>72</v>
      </c>
      <c r="D24" s="91">
        <v>102900</v>
      </c>
      <c r="E24" s="22">
        <v>137200</v>
      </c>
      <c r="F24" s="80">
        <f>D24+E24</f>
        <v>240100</v>
      </c>
    </row>
    <row r="25" spans="1:6" ht="16.5" customHeight="1">
      <c r="A25" s="121"/>
      <c r="B25" s="54" t="s">
        <v>73</v>
      </c>
      <c r="C25" s="56" t="s">
        <v>74</v>
      </c>
      <c r="D25" s="91">
        <v>7100</v>
      </c>
      <c r="E25" s="22"/>
      <c r="F25" s="80"/>
    </row>
    <row r="26" spans="1:6" ht="20.25" customHeight="1">
      <c r="A26" s="78"/>
      <c r="B26" s="81" t="s">
        <v>171</v>
      </c>
      <c r="C26" s="79" t="s">
        <v>172</v>
      </c>
      <c r="D26" s="91">
        <v>39600</v>
      </c>
      <c r="E26" s="22">
        <v>1330000</v>
      </c>
      <c r="F26" s="80">
        <f aca="true" t="shared" si="1" ref="F26:F40">D26+E26</f>
        <v>1369600</v>
      </c>
    </row>
    <row r="27" spans="1:6" ht="26.25" customHeight="1">
      <c r="A27" s="121" t="s">
        <v>59</v>
      </c>
      <c r="B27" s="54"/>
      <c r="C27" s="27" t="s">
        <v>197</v>
      </c>
      <c r="D27" s="31">
        <f>D28</f>
        <v>1498700</v>
      </c>
      <c r="E27" s="26"/>
      <c r="F27" s="39">
        <f t="shared" si="1"/>
        <v>1498700</v>
      </c>
    </row>
    <row r="28" spans="1:6" ht="18.75" customHeight="1">
      <c r="A28" s="121"/>
      <c r="B28" s="25">
        <v>14</v>
      </c>
      <c r="C28" s="40" t="s">
        <v>170</v>
      </c>
      <c r="D28" s="32">
        <f>D29</f>
        <v>1498700</v>
      </c>
      <c r="E28" s="21"/>
      <c r="F28" s="23">
        <f t="shared" si="1"/>
        <v>1498700</v>
      </c>
    </row>
    <row r="29" spans="1:6" ht="18.75" customHeight="1">
      <c r="A29" s="121"/>
      <c r="B29" s="54" t="s">
        <v>198</v>
      </c>
      <c r="C29" s="56" t="s">
        <v>199</v>
      </c>
      <c r="D29" s="91">
        <v>1498700</v>
      </c>
      <c r="E29" s="22"/>
      <c r="F29" s="94">
        <f t="shared" si="1"/>
        <v>1498700</v>
      </c>
    </row>
    <row r="30" spans="1:6" ht="27.75" customHeight="1">
      <c r="A30" s="121" t="s">
        <v>116</v>
      </c>
      <c r="B30" s="54"/>
      <c r="C30" s="27" t="s">
        <v>200</v>
      </c>
      <c r="D30" s="31">
        <f>D31</f>
        <v>40800</v>
      </c>
      <c r="E30" s="26"/>
      <c r="F30" s="43">
        <f t="shared" si="1"/>
        <v>40800</v>
      </c>
    </row>
    <row r="31" spans="1:6" ht="18.75" customHeight="1">
      <c r="A31" s="121"/>
      <c r="B31" s="25">
        <v>14</v>
      </c>
      <c r="C31" s="40" t="s">
        <v>170</v>
      </c>
      <c r="D31" s="32">
        <f>D32</f>
        <v>40800</v>
      </c>
      <c r="E31" s="21"/>
      <c r="F31" s="44">
        <f t="shared" si="1"/>
        <v>40800</v>
      </c>
    </row>
    <row r="32" spans="1:6" ht="18.75" customHeight="1">
      <c r="A32" s="121"/>
      <c r="B32" s="54" t="s">
        <v>198</v>
      </c>
      <c r="C32" s="56" t="s">
        <v>199</v>
      </c>
      <c r="D32" s="91">
        <v>40800</v>
      </c>
      <c r="E32" s="22"/>
      <c r="F32" s="80">
        <f t="shared" si="1"/>
        <v>40800</v>
      </c>
    </row>
    <row r="33" spans="1:6" ht="18.75" customHeight="1">
      <c r="A33" s="121" t="s">
        <v>117</v>
      </c>
      <c r="B33" s="54"/>
      <c r="C33" s="27" t="s">
        <v>201</v>
      </c>
      <c r="D33" s="31">
        <f>D34</f>
        <v>897469</v>
      </c>
      <c r="E33" s="26"/>
      <c r="F33" s="43">
        <f t="shared" si="1"/>
        <v>897469</v>
      </c>
    </row>
    <row r="34" spans="1:6" ht="18.75" customHeight="1">
      <c r="A34" s="121"/>
      <c r="B34" s="25">
        <v>14</v>
      </c>
      <c r="C34" s="40" t="s">
        <v>170</v>
      </c>
      <c r="D34" s="32">
        <f>D35+D36+D37+D38</f>
        <v>897469</v>
      </c>
      <c r="E34" s="21"/>
      <c r="F34" s="44">
        <f t="shared" si="1"/>
        <v>897469</v>
      </c>
    </row>
    <row r="35" spans="1:6" ht="16.5" customHeight="1">
      <c r="A35" s="121"/>
      <c r="B35" s="54" t="s">
        <v>67</v>
      </c>
      <c r="C35" s="56" t="s">
        <v>68</v>
      </c>
      <c r="D35" s="91">
        <v>87443</v>
      </c>
      <c r="E35" s="22"/>
      <c r="F35" s="80">
        <f t="shared" si="1"/>
        <v>87443</v>
      </c>
    </row>
    <row r="36" spans="1:6" ht="36.75" customHeight="1">
      <c r="A36" s="121"/>
      <c r="B36" s="54" t="s">
        <v>71</v>
      </c>
      <c r="C36" s="55" t="s">
        <v>72</v>
      </c>
      <c r="D36" s="91">
        <v>206750</v>
      </c>
      <c r="E36" s="22"/>
      <c r="F36" s="80">
        <f t="shared" si="1"/>
        <v>206750</v>
      </c>
    </row>
    <row r="37" spans="1:6" ht="18.75" customHeight="1">
      <c r="A37" s="121"/>
      <c r="B37" s="54" t="s">
        <v>73</v>
      </c>
      <c r="C37" s="56" t="s">
        <v>74</v>
      </c>
      <c r="D37" s="91">
        <v>31000</v>
      </c>
      <c r="E37" s="22"/>
      <c r="F37" s="80">
        <f t="shared" si="1"/>
        <v>31000</v>
      </c>
    </row>
    <row r="38" spans="1:6" ht="18" customHeight="1">
      <c r="A38" s="121"/>
      <c r="B38" s="54" t="s">
        <v>171</v>
      </c>
      <c r="C38" s="56" t="s">
        <v>202</v>
      </c>
      <c r="D38" s="91">
        <v>572276</v>
      </c>
      <c r="E38" s="22"/>
      <c r="F38" s="80">
        <f t="shared" si="1"/>
        <v>572276</v>
      </c>
    </row>
    <row r="39" spans="1:6" ht="27" customHeight="1">
      <c r="A39" s="125" t="s">
        <v>121</v>
      </c>
      <c r="B39" s="54"/>
      <c r="C39" s="27" t="s">
        <v>203</v>
      </c>
      <c r="D39" s="31">
        <f>D40</f>
        <v>466350</v>
      </c>
      <c r="E39" s="126"/>
      <c r="F39" s="39">
        <f t="shared" si="1"/>
        <v>466350</v>
      </c>
    </row>
    <row r="40" spans="1:6" ht="17.25" customHeight="1">
      <c r="A40" s="161"/>
      <c r="B40" s="25">
        <v>14</v>
      </c>
      <c r="C40" s="40" t="s">
        <v>170</v>
      </c>
      <c r="D40" s="32">
        <f>D41</f>
        <v>466350</v>
      </c>
      <c r="E40" s="126"/>
      <c r="F40" s="23">
        <f t="shared" si="1"/>
        <v>466350</v>
      </c>
    </row>
    <row r="41" spans="1:6" ht="17.25" customHeight="1">
      <c r="A41" s="162"/>
      <c r="B41" s="54" t="s">
        <v>69</v>
      </c>
      <c r="C41" s="56" t="s">
        <v>70</v>
      </c>
      <c r="D41" s="91">
        <v>466350</v>
      </c>
      <c r="E41" s="126"/>
      <c r="F41" s="94">
        <f>D41</f>
        <v>466350</v>
      </c>
    </row>
    <row r="42" spans="1:6" ht="42" customHeight="1">
      <c r="A42" s="121" t="s">
        <v>126</v>
      </c>
      <c r="B42" s="54"/>
      <c r="C42" s="127" t="s">
        <v>204</v>
      </c>
      <c r="D42" s="31">
        <f>D43</f>
        <v>1209790</v>
      </c>
      <c r="E42" s="31">
        <f>E43</f>
        <v>0</v>
      </c>
      <c r="F42" s="43">
        <f>D42+E42</f>
        <v>1209790</v>
      </c>
    </row>
    <row r="43" spans="1:6" ht="17.25" customHeight="1">
      <c r="A43" s="163"/>
      <c r="B43" s="25">
        <v>14</v>
      </c>
      <c r="C43" s="40" t="s">
        <v>170</v>
      </c>
      <c r="D43" s="32">
        <f>D44+D46+D47+D48+D45</f>
        <v>1209790</v>
      </c>
      <c r="E43" s="32">
        <f>E44+E46+E47+E48</f>
        <v>0</v>
      </c>
      <c r="F43" s="44">
        <f aca="true" t="shared" si="2" ref="F43:F48">D43+E43</f>
        <v>1209790</v>
      </c>
    </row>
    <row r="44" spans="1:6" ht="17.25" customHeight="1">
      <c r="A44" s="163"/>
      <c r="B44" s="54" t="s">
        <v>67</v>
      </c>
      <c r="C44" s="56" t="s">
        <v>68</v>
      </c>
      <c r="D44" s="91">
        <v>524260</v>
      </c>
      <c r="E44" s="22"/>
      <c r="F44" s="80">
        <f t="shared" si="2"/>
        <v>524260</v>
      </c>
    </row>
    <row r="45" spans="1:6" ht="17.25" customHeight="1">
      <c r="A45" s="164"/>
      <c r="B45" s="146" t="s">
        <v>69</v>
      </c>
      <c r="C45" s="147" t="s">
        <v>70</v>
      </c>
      <c r="D45" s="148">
        <v>890</v>
      </c>
      <c r="E45" s="149"/>
      <c r="F45" s="150">
        <f t="shared" si="2"/>
        <v>890</v>
      </c>
    </row>
    <row r="46" spans="1:6" ht="36.75" customHeight="1">
      <c r="A46" s="121"/>
      <c r="B46" s="54" t="s">
        <v>71</v>
      </c>
      <c r="C46" s="55" t="s">
        <v>72</v>
      </c>
      <c r="D46" s="91">
        <v>261560</v>
      </c>
      <c r="E46" s="22"/>
      <c r="F46" s="80">
        <f t="shared" si="2"/>
        <v>261560</v>
      </c>
    </row>
    <row r="47" spans="1:6" ht="18" customHeight="1">
      <c r="A47" s="121"/>
      <c r="B47" s="54" t="s">
        <v>73</v>
      </c>
      <c r="C47" s="56" t="s">
        <v>74</v>
      </c>
      <c r="D47" s="91">
        <v>10000</v>
      </c>
      <c r="E47" s="22"/>
      <c r="F47" s="80">
        <f t="shared" si="2"/>
        <v>10000</v>
      </c>
    </row>
    <row r="48" spans="1:6" ht="18.75" customHeight="1">
      <c r="A48" s="121"/>
      <c r="B48" s="54" t="s">
        <v>171</v>
      </c>
      <c r="C48" s="56" t="s">
        <v>202</v>
      </c>
      <c r="D48" s="91">
        <v>413080</v>
      </c>
      <c r="E48" s="22"/>
      <c r="F48" s="80">
        <f t="shared" si="2"/>
        <v>413080</v>
      </c>
    </row>
    <row r="49" spans="1:6" ht="36" customHeight="1">
      <c r="A49" s="135" t="s">
        <v>127</v>
      </c>
      <c r="B49" s="28"/>
      <c r="C49" s="27" t="s">
        <v>159</v>
      </c>
      <c r="D49" s="99">
        <f>D50</f>
        <v>180000</v>
      </c>
      <c r="E49" s="99">
        <f>E50</f>
        <v>0</v>
      </c>
      <c r="F49" s="100">
        <f aca="true" t="shared" si="3" ref="F49:F73">D49+E49</f>
        <v>180000</v>
      </c>
    </row>
    <row r="50" spans="1:6" ht="17.25" customHeight="1">
      <c r="A50" s="136"/>
      <c r="B50" s="28" t="s">
        <v>53</v>
      </c>
      <c r="C50" s="20" t="s">
        <v>43</v>
      </c>
      <c r="D50" s="101">
        <f>D51</f>
        <v>180000</v>
      </c>
      <c r="E50" s="101">
        <f>E51</f>
        <v>0</v>
      </c>
      <c r="F50" s="102">
        <f t="shared" si="3"/>
        <v>180000</v>
      </c>
    </row>
    <row r="51" spans="1:6" ht="26.25" customHeight="1">
      <c r="A51" s="137"/>
      <c r="B51" s="54" t="s">
        <v>1</v>
      </c>
      <c r="C51" s="55" t="s">
        <v>44</v>
      </c>
      <c r="D51" s="104">
        <v>180000</v>
      </c>
      <c r="E51" s="104"/>
      <c r="F51" s="103">
        <f t="shared" si="3"/>
        <v>180000</v>
      </c>
    </row>
    <row r="52" spans="1:6" ht="21" customHeight="1">
      <c r="A52" s="135" t="s">
        <v>129</v>
      </c>
      <c r="B52" s="28"/>
      <c r="C52" s="17" t="s">
        <v>160</v>
      </c>
      <c r="D52" s="99">
        <f>D53</f>
        <v>2146000</v>
      </c>
      <c r="E52" s="99">
        <f>E53+E57</f>
        <v>70000</v>
      </c>
      <c r="F52" s="100">
        <f t="shared" si="3"/>
        <v>2216000</v>
      </c>
    </row>
    <row r="53" spans="1:6" ht="17.25" customHeight="1">
      <c r="A53" s="136"/>
      <c r="B53" s="28" t="s">
        <v>53</v>
      </c>
      <c r="C53" s="20" t="s">
        <v>43</v>
      </c>
      <c r="D53" s="101">
        <f>D54+D55+D56</f>
        <v>2146000</v>
      </c>
      <c r="E53" s="101">
        <f>E55</f>
        <v>30000</v>
      </c>
      <c r="F53" s="102">
        <f t="shared" si="3"/>
        <v>2176000</v>
      </c>
    </row>
    <row r="54" spans="1:6" ht="25.5" customHeight="1">
      <c r="A54" s="136"/>
      <c r="B54" s="54" t="s">
        <v>46</v>
      </c>
      <c r="C54" s="79" t="s">
        <v>57</v>
      </c>
      <c r="D54" s="104">
        <v>100000</v>
      </c>
      <c r="E54" s="104"/>
      <c r="F54" s="103">
        <f t="shared" si="3"/>
        <v>100000</v>
      </c>
    </row>
    <row r="55" spans="1:6" ht="17.25" customHeight="1">
      <c r="A55" s="136"/>
      <c r="B55" s="54" t="s">
        <v>48</v>
      </c>
      <c r="C55" s="56" t="s">
        <v>49</v>
      </c>
      <c r="D55" s="104">
        <v>1980000</v>
      </c>
      <c r="E55" s="104">
        <v>30000</v>
      </c>
      <c r="F55" s="103">
        <f t="shared" si="3"/>
        <v>2010000</v>
      </c>
    </row>
    <row r="56" spans="1:6" ht="15" customHeight="1">
      <c r="A56" s="136"/>
      <c r="B56" s="54" t="s">
        <v>47</v>
      </c>
      <c r="C56" s="56" t="s">
        <v>27</v>
      </c>
      <c r="D56" s="104">
        <v>66000</v>
      </c>
      <c r="E56" s="104"/>
      <c r="F56" s="103">
        <f t="shared" si="3"/>
        <v>66000</v>
      </c>
    </row>
    <row r="57" spans="1:6" s="35" customFormat="1" ht="19.5" customHeight="1">
      <c r="A57" s="136"/>
      <c r="B57" s="19">
        <v>47</v>
      </c>
      <c r="C57" s="33" t="s">
        <v>19</v>
      </c>
      <c r="D57" s="26"/>
      <c r="E57" s="21">
        <f>E58</f>
        <v>40000</v>
      </c>
      <c r="F57" s="44">
        <f>F58</f>
        <v>40000</v>
      </c>
    </row>
    <row r="58" spans="1:6" s="35" customFormat="1" ht="19.5" customHeight="1">
      <c r="A58" s="137"/>
      <c r="B58" s="54" t="s">
        <v>48</v>
      </c>
      <c r="C58" s="56" t="s">
        <v>49</v>
      </c>
      <c r="D58" s="26"/>
      <c r="E58" s="22">
        <v>40000</v>
      </c>
      <c r="F58" s="80">
        <f>D58+E58</f>
        <v>40000</v>
      </c>
    </row>
    <row r="59" spans="1:6" ht="22.5" customHeight="1">
      <c r="A59" s="135" t="s">
        <v>130</v>
      </c>
      <c r="B59" s="54"/>
      <c r="C59" s="17" t="s">
        <v>161</v>
      </c>
      <c r="D59" s="99">
        <f>D60</f>
        <v>40000</v>
      </c>
      <c r="E59" s="99"/>
      <c r="F59" s="100">
        <f t="shared" si="3"/>
        <v>40000</v>
      </c>
    </row>
    <row r="60" spans="1:6" ht="15.75" customHeight="1">
      <c r="A60" s="136"/>
      <c r="B60" s="28" t="s">
        <v>53</v>
      </c>
      <c r="C60" s="20" t="s">
        <v>43</v>
      </c>
      <c r="D60" s="101">
        <f>D61</f>
        <v>40000</v>
      </c>
      <c r="E60" s="101"/>
      <c r="F60" s="102">
        <f t="shared" si="3"/>
        <v>40000</v>
      </c>
    </row>
    <row r="61" spans="1:6" ht="24" customHeight="1">
      <c r="A61" s="137"/>
      <c r="B61" s="54" t="s">
        <v>2</v>
      </c>
      <c r="C61" s="55" t="s">
        <v>56</v>
      </c>
      <c r="D61" s="104">
        <v>40000</v>
      </c>
      <c r="E61" s="104"/>
      <c r="F61" s="103">
        <f t="shared" si="3"/>
        <v>40000</v>
      </c>
    </row>
    <row r="62" spans="1:6" s="9" customFormat="1" ht="42" customHeight="1">
      <c r="A62" s="135">
        <v>11</v>
      </c>
      <c r="B62" s="54"/>
      <c r="C62" s="27" t="s">
        <v>173</v>
      </c>
      <c r="D62" s="99">
        <f>D63</f>
        <v>0</v>
      </c>
      <c r="E62" s="99">
        <f>E63</f>
        <v>580000</v>
      </c>
      <c r="F62" s="100">
        <f>D62+E62</f>
        <v>580000</v>
      </c>
    </row>
    <row r="63" spans="1:6" s="9" customFormat="1" ht="17.25" customHeight="1">
      <c r="A63" s="136"/>
      <c r="B63" s="19" t="s">
        <v>53</v>
      </c>
      <c r="C63" s="20" t="s">
        <v>43</v>
      </c>
      <c r="D63" s="22"/>
      <c r="E63" s="21">
        <f>E64</f>
        <v>580000</v>
      </c>
      <c r="F63" s="44">
        <f>D63+E63</f>
        <v>580000</v>
      </c>
    </row>
    <row r="64" spans="1:6" s="9" customFormat="1" ht="17.25" customHeight="1">
      <c r="A64" s="137"/>
      <c r="B64" s="57" t="s">
        <v>65</v>
      </c>
      <c r="C64" s="56" t="s">
        <v>66</v>
      </c>
      <c r="D64" s="22"/>
      <c r="E64" s="22">
        <v>580000</v>
      </c>
      <c r="F64" s="80">
        <f>D64+E64</f>
        <v>580000</v>
      </c>
    </row>
    <row r="65" spans="1:6" ht="23.25" customHeight="1">
      <c r="A65" s="135" t="s">
        <v>132</v>
      </c>
      <c r="B65" s="19"/>
      <c r="C65" s="27" t="s">
        <v>162</v>
      </c>
      <c r="D65" s="99">
        <f>D68+D66</f>
        <v>342900</v>
      </c>
      <c r="E65" s="99">
        <v>0</v>
      </c>
      <c r="F65" s="100">
        <f t="shared" si="3"/>
        <v>342900</v>
      </c>
    </row>
    <row r="66" spans="1:6" ht="20.25" customHeight="1">
      <c r="A66" s="136"/>
      <c r="B66" s="28" t="s">
        <v>63</v>
      </c>
      <c r="C66" s="33" t="s">
        <v>64</v>
      </c>
      <c r="D66" s="101">
        <f>D67</f>
        <v>163000</v>
      </c>
      <c r="E66" s="101">
        <f>E67</f>
        <v>0</v>
      </c>
      <c r="F66" s="102">
        <f>F67</f>
        <v>163000</v>
      </c>
    </row>
    <row r="67" spans="1:6" ht="55.5" customHeight="1">
      <c r="A67" s="136"/>
      <c r="B67" s="57" t="s">
        <v>45</v>
      </c>
      <c r="C67" s="55" t="s">
        <v>50</v>
      </c>
      <c r="D67" s="104">
        <v>163000</v>
      </c>
      <c r="E67" s="104"/>
      <c r="F67" s="103">
        <f t="shared" si="3"/>
        <v>163000</v>
      </c>
    </row>
    <row r="68" spans="1:6" s="9" customFormat="1" ht="17.25" customHeight="1">
      <c r="A68" s="136"/>
      <c r="B68" s="19" t="s">
        <v>53</v>
      </c>
      <c r="C68" s="20" t="s">
        <v>43</v>
      </c>
      <c r="D68" s="101">
        <f>D69</f>
        <v>179900</v>
      </c>
      <c r="E68" s="101"/>
      <c r="F68" s="102">
        <f t="shared" si="3"/>
        <v>179900</v>
      </c>
    </row>
    <row r="69" spans="1:6" ht="60" customHeight="1">
      <c r="A69" s="137"/>
      <c r="B69" s="57" t="s">
        <v>45</v>
      </c>
      <c r="C69" s="55" t="s">
        <v>50</v>
      </c>
      <c r="D69" s="105">
        <v>179900</v>
      </c>
      <c r="E69" s="105"/>
      <c r="F69" s="103">
        <f t="shared" si="3"/>
        <v>179900</v>
      </c>
    </row>
    <row r="70" spans="1:6" ht="50.25" customHeight="1">
      <c r="A70" s="136" t="s">
        <v>133</v>
      </c>
      <c r="B70" s="57"/>
      <c r="C70" s="27" t="s">
        <v>206</v>
      </c>
      <c r="D70" s="99">
        <f>D71</f>
        <v>1451200</v>
      </c>
      <c r="E70" s="99">
        <f>E71</f>
        <v>0</v>
      </c>
      <c r="F70" s="100">
        <f t="shared" si="3"/>
        <v>1451200</v>
      </c>
    </row>
    <row r="71" spans="1:6" ht="19.5" customHeight="1">
      <c r="A71" s="136"/>
      <c r="B71" s="19" t="s">
        <v>53</v>
      </c>
      <c r="C71" s="20" t="s">
        <v>43</v>
      </c>
      <c r="D71" s="134">
        <f>D72</f>
        <v>1451200</v>
      </c>
      <c r="E71" s="105">
        <f>E72</f>
        <v>0</v>
      </c>
      <c r="F71" s="102">
        <f t="shared" si="3"/>
        <v>1451200</v>
      </c>
    </row>
    <row r="72" spans="1:6" ht="20.25" customHeight="1">
      <c r="A72" s="136"/>
      <c r="B72" s="18" t="s">
        <v>81</v>
      </c>
      <c r="C72" s="87" t="s">
        <v>106</v>
      </c>
      <c r="D72" s="105">
        <v>1451200</v>
      </c>
      <c r="E72" s="105"/>
      <c r="F72" s="103">
        <f>D72+E72</f>
        <v>1451200</v>
      </c>
    </row>
    <row r="73" spans="1:6" ht="33.75" customHeight="1">
      <c r="A73" s="135" t="s">
        <v>134</v>
      </c>
      <c r="B73" s="19"/>
      <c r="C73" s="27" t="s">
        <v>163</v>
      </c>
      <c r="D73" s="26">
        <f>D74+D78+D80+D82</f>
        <v>1864300</v>
      </c>
      <c r="E73" s="26">
        <f>E74+E78+E80+E82</f>
        <v>0</v>
      </c>
      <c r="F73" s="43">
        <f t="shared" si="3"/>
        <v>1864300</v>
      </c>
    </row>
    <row r="74" spans="1:6" ht="19.5" customHeight="1">
      <c r="A74" s="136"/>
      <c r="B74" s="28" t="s">
        <v>30</v>
      </c>
      <c r="C74" s="33" t="s">
        <v>11</v>
      </c>
      <c r="D74" s="21">
        <f>D75+D76+D77</f>
        <v>1424500</v>
      </c>
      <c r="E74" s="21"/>
      <c r="F74" s="44">
        <f aca="true" t="shared" si="4" ref="F74:F83">D74+E74</f>
        <v>1424500</v>
      </c>
    </row>
    <row r="75" spans="1:6" s="9" customFormat="1" ht="19.5" customHeight="1">
      <c r="A75" s="136"/>
      <c r="B75" s="54" t="s">
        <v>0</v>
      </c>
      <c r="C75" s="55" t="s">
        <v>118</v>
      </c>
      <c r="D75" s="22">
        <v>1047000</v>
      </c>
      <c r="E75" s="22"/>
      <c r="F75" s="80">
        <f t="shared" si="4"/>
        <v>1047000</v>
      </c>
    </row>
    <row r="76" spans="1:6" s="9" customFormat="1" ht="26.25" customHeight="1">
      <c r="A76" s="136"/>
      <c r="B76" s="54" t="s">
        <v>38</v>
      </c>
      <c r="C76" s="55" t="s">
        <v>119</v>
      </c>
      <c r="D76" s="22">
        <v>178500</v>
      </c>
      <c r="E76" s="22"/>
      <c r="F76" s="80">
        <f t="shared" si="4"/>
        <v>178500</v>
      </c>
    </row>
    <row r="77" spans="1:6" s="9" customFormat="1" ht="19.5" customHeight="1">
      <c r="A77" s="136"/>
      <c r="B77" s="54" t="s">
        <v>39</v>
      </c>
      <c r="C77" s="55" t="s">
        <v>40</v>
      </c>
      <c r="D77" s="22">
        <v>199000</v>
      </c>
      <c r="E77" s="22"/>
      <c r="F77" s="80">
        <f t="shared" si="4"/>
        <v>199000</v>
      </c>
    </row>
    <row r="78" spans="1:6" s="9" customFormat="1" ht="30" customHeight="1">
      <c r="A78" s="136"/>
      <c r="B78" s="28" t="s">
        <v>51</v>
      </c>
      <c r="C78" s="33" t="s">
        <v>120</v>
      </c>
      <c r="D78" s="21">
        <f>D79</f>
        <v>289100</v>
      </c>
      <c r="E78" s="21"/>
      <c r="F78" s="44">
        <f t="shared" si="4"/>
        <v>289100</v>
      </c>
    </row>
    <row r="79" spans="1:6" s="9" customFormat="1" ht="19.5" customHeight="1">
      <c r="A79" s="137"/>
      <c r="B79" s="54" t="s">
        <v>0</v>
      </c>
      <c r="C79" s="55" t="s">
        <v>118</v>
      </c>
      <c r="D79" s="22">
        <v>289100</v>
      </c>
      <c r="E79" s="22"/>
      <c r="F79" s="80">
        <f t="shared" si="4"/>
        <v>289100</v>
      </c>
    </row>
    <row r="80" spans="1:6" s="9" customFormat="1" ht="19.5" customHeight="1">
      <c r="A80" s="136"/>
      <c r="B80" s="28" t="s">
        <v>31</v>
      </c>
      <c r="C80" s="33" t="s">
        <v>15</v>
      </c>
      <c r="D80" s="21">
        <f>D81</f>
        <v>111100</v>
      </c>
      <c r="E80" s="21"/>
      <c r="F80" s="44">
        <f t="shared" si="4"/>
        <v>111100</v>
      </c>
    </row>
    <row r="81" spans="1:6" s="9" customFormat="1" ht="72.75" customHeight="1">
      <c r="A81" s="136"/>
      <c r="B81" s="54" t="s">
        <v>41</v>
      </c>
      <c r="C81" s="55" t="s">
        <v>55</v>
      </c>
      <c r="D81" s="22">
        <v>111100</v>
      </c>
      <c r="E81" s="22"/>
      <c r="F81" s="80">
        <f t="shared" si="4"/>
        <v>111100</v>
      </c>
    </row>
    <row r="82" spans="1:6" ht="17.25" customHeight="1">
      <c r="A82" s="136"/>
      <c r="B82" s="28" t="s">
        <v>52</v>
      </c>
      <c r="C82" s="33" t="s">
        <v>42</v>
      </c>
      <c r="D82" s="21">
        <f>D83</f>
        <v>39600</v>
      </c>
      <c r="E82" s="21"/>
      <c r="F82" s="44">
        <f t="shared" si="4"/>
        <v>39600</v>
      </c>
    </row>
    <row r="83" spans="1:6" s="9" customFormat="1" ht="19.5" customHeight="1">
      <c r="A83" s="137"/>
      <c r="B83" s="54" t="s">
        <v>0</v>
      </c>
      <c r="C83" s="55" t="s">
        <v>118</v>
      </c>
      <c r="D83" s="22">
        <v>39600</v>
      </c>
      <c r="E83" s="22"/>
      <c r="F83" s="80">
        <f t="shared" si="4"/>
        <v>39600</v>
      </c>
    </row>
    <row r="84" spans="1:6" ht="29.25" customHeight="1">
      <c r="A84" s="135" t="s">
        <v>136</v>
      </c>
      <c r="B84" s="58"/>
      <c r="C84" s="27" t="s">
        <v>122</v>
      </c>
      <c r="D84" s="99">
        <f>D85</f>
        <v>100000</v>
      </c>
      <c r="E84" s="99">
        <f>E85</f>
        <v>0</v>
      </c>
      <c r="F84" s="100">
        <f>D84+E84</f>
        <v>100000</v>
      </c>
    </row>
    <row r="85" spans="1:6" ht="15">
      <c r="A85" s="136"/>
      <c r="B85" s="19" t="s">
        <v>123</v>
      </c>
      <c r="C85" s="33" t="s">
        <v>124</v>
      </c>
      <c r="D85" s="101">
        <f>D86</f>
        <v>100000</v>
      </c>
      <c r="E85" s="101">
        <v>0</v>
      </c>
      <c r="F85" s="102">
        <f>D85+E85</f>
        <v>100000</v>
      </c>
    </row>
    <row r="86" spans="1:6" s="9" customFormat="1" ht="19.5" customHeight="1">
      <c r="A86" s="137"/>
      <c r="B86" s="57" t="s">
        <v>0</v>
      </c>
      <c r="C86" s="55" t="s">
        <v>125</v>
      </c>
      <c r="D86" s="104">
        <v>100000</v>
      </c>
      <c r="E86" s="104"/>
      <c r="F86" s="103">
        <f>D86+E86</f>
        <v>100000</v>
      </c>
    </row>
    <row r="87" spans="1:6" s="9" customFormat="1" ht="33.75" customHeight="1">
      <c r="A87" s="135" t="s">
        <v>139</v>
      </c>
      <c r="B87" s="29"/>
      <c r="C87" s="27" t="s">
        <v>164</v>
      </c>
      <c r="D87" s="26">
        <f>D88</f>
        <v>145000</v>
      </c>
      <c r="E87" s="26">
        <f>E88</f>
        <v>0</v>
      </c>
      <c r="F87" s="43">
        <f>D87+E87</f>
        <v>145000</v>
      </c>
    </row>
    <row r="88" spans="1:6" ht="15" customHeight="1">
      <c r="A88" s="136"/>
      <c r="B88" s="19" t="s">
        <v>54</v>
      </c>
      <c r="C88" s="33" t="s">
        <v>35</v>
      </c>
      <c r="D88" s="21">
        <f>D89</f>
        <v>145000</v>
      </c>
      <c r="E88" s="21">
        <v>0</v>
      </c>
      <c r="F88" s="44">
        <f aca="true" t="shared" si="5" ref="F88:F190">D88+E88</f>
        <v>145000</v>
      </c>
    </row>
    <row r="89" spans="1:6" s="9" customFormat="1" ht="14.25" customHeight="1">
      <c r="A89" s="137"/>
      <c r="B89" s="57" t="s">
        <v>36</v>
      </c>
      <c r="C89" s="55" t="s">
        <v>37</v>
      </c>
      <c r="D89" s="22">
        <v>145000</v>
      </c>
      <c r="E89" s="22"/>
      <c r="F89" s="80">
        <f t="shared" si="5"/>
        <v>145000</v>
      </c>
    </row>
    <row r="90" spans="1:6" ht="27.75" customHeight="1">
      <c r="A90" s="135" t="s">
        <v>141</v>
      </c>
      <c r="B90" s="59"/>
      <c r="C90" s="117" t="s">
        <v>187</v>
      </c>
      <c r="D90" s="106">
        <f>D91</f>
        <v>3882100</v>
      </c>
      <c r="E90" s="106">
        <f>E91+E96</f>
        <v>1910800</v>
      </c>
      <c r="F90" s="138">
        <f t="shared" si="5"/>
        <v>5792900</v>
      </c>
    </row>
    <row r="91" spans="1:6" ht="17.25" customHeight="1">
      <c r="A91" s="136"/>
      <c r="B91" s="60">
        <v>24</v>
      </c>
      <c r="C91" s="40" t="s">
        <v>34</v>
      </c>
      <c r="D91" s="107">
        <f>D92+D93+D94</f>
        <v>3882100</v>
      </c>
      <c r="E91" s="107">
        <f>E92+E93+E94+E95</f>
        <v>324800</v>
      </c>
      <c r="F91" s="139">
        <f t="shared" si="5"/>
        <v>4206900</v>
      </c>
    </row>
    <row r="92" spans="1:6" ht="27.75" customHeight="1">
      <c r="A92" s="136"/>
      <c r="B92" s="61">
        <v>110103</v>
      </c>
      <c r="C92" s="62" t="s">
        <v>128</v>
      </c>
      <c r="D92" s="108">
        <v>3882100</v>
      </c>
      <c r="E92" s="108">
        <v>40000</v>
      </c>
      <c r="F92" s="140">
        <f t="shared" si="5"/>
        <v>3922100</v>
      </c>
    </row>
    <row r="93" spans="1:6" ht="15" customHeight="1">
      <c r="A93" s="136"/>
      <c r="B93" s="61" t="s">
        <v>90</v>
      </c>
      <c r="C93" s="56" t="s">
        <v>91</v>
      </c>
      <c r="D93" s="108"/>
      <c r="E93" s="108">
        <v>44800</v>
      </c>
      <c r="F93" s="140">
        <f t="shared" si="5"/>
        <v>44800</v>
      </c>
    </row>
    <row r="94" spans="1:6" ht="16.5" customHeight="1">
      <c r="A94" s="136"/>
      <c r="B94" s="61" t="s">
        <v>94</v>
      </c>
      <c r="C94" s="56" t="s">
        <v>95</v>
      </c>
      <c r="D94" s="108"/>
      <c r="E94" s="108">
        <v>40000</v>
      </c>
      <c r="F94" s="140">
        <f t="shared" si="5"/>
        <v>40000</v>
      </c>
    </row>
    <row r="95" spans="1:6" ht="31.5" customHeight="1">
      <c r="A95" s="137"/>
      <c r="B95" s="61" t="s">
        <v>188</v>
      </c>
      <c r="C95" s="55" t="s">
        <v>189</v>
      </c>
      <c r="D95" s="108"/>
      <c r="E95" s="108">
        <v>200000</v>
      </c>
      <c r="F95" s="140">
        <f t="shared" si="5"/>
        <v>200000</v>
      </c>
    </row>
    <row r="96" spans="1:6" ht="16.5" customHeight="1">
      <c r="A96" s="129"/>
      <c r="B96" s="19">
        <v>47</v>
      </c>
      <c r="C96" s="33" t="s">
        <v>19</v>
      </c>
      <c r="D96" s="108"/>
      <c r="E96" s="107">
        <f>E97+E98+E99+E100</f>
        <v>1586000</v>
      </c>
      <c r="F96" s="139">
        <f t="shared" si="5"/>
        <v>1586000</v>
      </c>
    </row>
    <row r="97" spans="1:6" s="9" customFormat="1" ht="16.5" customHeight="1">
      <c r="A97" s="129"/>
      <c r="B97" s="114" t="s">
        <v>90</v>
      </c>
      <c r="C97" s="55" t="s">
        <v>91</v>
      </c>
      <c r="D97" s="108"/>
      <c r="E97" s="113">
        <v>410000</v>
      </c>
      <c r="F97" s="141">
        <f t="shared" si="5"/>
        <v>410000</v>
      </c>
    </row>
    <row r="98" spans="1:6" s="9" customFormat="1" ht="16.5" customHeight="1">
      <c r="A98" s="129"/>
      <c r="B98" s="114">
        <v>110202</v>
      </c>
      <c r="C98" s="55" t="s">
        <v>109</v>
      </c>
      <c r="D98" s="108"/>
      <c r="E98" s="113">
        <f>670000-234000</f>
        <v>436000</v>
      </c>
      <c r="F98" s="141">
        <f t="shared" si="5"/>
        <v>436000</v>
      </c>
    </row>
    <row r="99" spans="1:7" s="9" customFormat="1" ht="30" customHeight="1">
      <c r="A99" s="129"/>
      <c r="B99" s="114" t="s">
        <v>92</v>
      </c>
      <c r="C99" s="55" t="s">
        <v>93</v>
      </c>
      <c r="D99" s="108"/>
      <c r="E99" s="113">
        <v>120000</v>
      </c>
      <c r="F99" s="141">
        <f t="shared" si="5"/>
        <v>120000</v>
      </c>
      <c r="G99" s="115"/>
    </row>
    <row r="100" spans="1:7" s="9" customFormat="1" ht="16.5" customHeight="1">
      <c r="A100" s="128"/>
      <c r="B100" s="114" t="s">
        <v>94</v>
      </c>
      <c r="C100" s="55" t="s">
        <v>110</v>
      </c>
      <c r="D100" s="108"/>
      <c r="E100" s="113">
        <v>620000</v>
      </c>
      <c r="F100" s="141">
        <f t="shared" si="5"/>
        <v>620000</v>
      </c>
      <c r="G100" s="115"/>
    </row>
    <row r="101" spans="1:7" ht="28.5" customHeight="1">
      <c r="A101" s="135" t="s">
        <v>143</v>
      </c>
      <c r="B101" s="61"/>
      <c r="C101" s="63" t="s">
        <v>165</v>
      </c>
      <c r="D101" s="99">
        <f>D102</f>
        <v>800000</v>
      </c>
      <c r="E101" s="99">
        <f>E102</f>
        <v>720000</v>
      </c>
      <c r="F101" s="100">
        <f t="shared" si="5"/>
        <v>1520000</v>
      </c>
      <c r="G101" s="5"/>
    </row>
    <row r="102" spans="1:7" ht="18" customHeight="1">
      <c r="A102" s="136"/>
      <c r="B102" s="60">
        <v>13</v>
      </c>
      <c r="C102" s="64" t="s">
        <v>32</v>
      </c>
      <c r="D102" s="101">
        <f>D103</f>
        <v>800000</v>
      </c>
      <c r="E102" s="101">
        <f>E103+E104</f>
        <v>720000</v>
      </c>
      <c r="F102" s="102">
        <f t="shared" si="5"/>
        <v>1520000</v>
      </c>
      <c r="G102" s="5"/>
    </row>
    <row r="103" spans="1:7" ht="18" customHeight="1">
      <c r="A103" s="136"/>
      <c r="B103" s="61">
        <v>130102</v>
      </c>
      <c r="C103" s="65" t="s">
        <v>33</v>
      </c>
      <c r="D103" s="104">
        <v>800000</v>
      </c>
      <c r="E103" s="104"/>
      <c r="F103" s="103">
        <f t="shared" si="5"/>
        <v>800000</v>
      </c>
      <c r="G103" s="5"/>
    </row>
    <row r="104" spans="1:6" ht="18.75" customHeight="1">
      <c r="A104" s="137"/>
      <c r="B104" s="18">
        <v>150101</v>
      </c>
      <c r="C104" s="87" t="s">
        <v>66</v>
      </c>
      <c r="D104" s="104"/>
      <c r="E104" s="104">
        <v>720000</v>
      </c>
      <c r="F104" s="103">
        <f t="shared" si="5"/>
        <v>720000</v>
      </c>
    </row>
    <row r="105" spans="1:6" s="6" customFormat="1" ht="27" customHeight="1">
      <c r="A105" s="130" t="s">
        <v>146</v>
      </c>
      <c r="B105" s="25"/>
      <c r="C105" s="66" t="s">
        <v>152</v>
      </c>
      <c r="D105" s="26">
        <f>D106</f>
        <v>25066000</v>
      </c>
      <c r="E105" s="26">
        <f>E106</f>
        <v>13013600</v>
      </c>
      <c r="F105" s="43">
        <f t="shared" si="5"/>
        <v>38079600</v>
      </c>
    </row>
    <row r="106" spans="1:6" s="6" customFormat="1" ht="18" customHeight="1">
      <c r="A106" s="116"/>
      <c r="B106" s="19" t="s">
        <v>31</v>
      </c>
      <c r="C106" s="40" t="s">
        <v>15</v>
      </c>
      <c r="D106" s="21">
        <f>D107+D108+D109+D110+D111</f>
        <v>25066000</v>
      </c>
      <c r="E106" s="21">
        <f>E107+E108+E109+E110+E111</f>
        <v>13013600</v>
      </c>
      <c r="F106" s="44">
        <f t="shared" si="5"/>
        <v>38079600</v>
      </c>
    </row>
    <row r="107" spans="1:6" s="6" customFormat="1" ht="26.25" customHeight="1">
      <c r="A107" s="116"/>
      <c r="B107" s="18">
        <v>100102</v>
      </c>
      <c r="C107" s="87" t="s">
        <v>17</v>
      </c>
      <c r="D107" s="22"/>
      <c r="E107" s="22">
        <v>10450000</v>
      </c>
      <c r="F107" s="80">
        <f t="shared" si="5"/>
        <v>10450000</v>
      </c>
    </row>
    <row r="108" spans="1:6" s="6" customFormat="1" ht="5.25" customHeight="1" hidden="1">
      <c r="A108" s="116"/>
      <c r="B108" s="18"/>
      <c r="C108" s="87"/>
      <c r="D108" s="22"/>
      <c r="E108" s="22"/>
      <c r="F108" s="80">
        <f t="shared" si="5"/>
        <v>0</v>
      </c>
    </row>
    <row r="109" spans="1:6" s="6" customFormat="1" ht="18" customHeight="1">
      <c r="A109" s="116"/>
      <c r="B109" s="18">
        <v>100203</v>
      </c>
      <c r="C109" s="62" t="s">
        <v>18</v>
      </c>
      <c r="D109" s="22">
        <f>18357800-1700000</f>
        <v>16657800</v>
      </c>
      <c r="E109" s="22">
        <f>1050000+461600</f>
        <v>1511600</v>
      </c>
      <c r="F109" s="80">
        <f t="shared" si="5"/>
        <v>18169400</v>
      </c>
    </row>
    <row r="110" spans="1:6" s="6" customFormat="1" ht="42.75" customHeight="1">
      <c r="A110" s="116"/>
      <c r="B110" s="18" t="s">
        <v>20</v>
      </c>
      <c r="C110" s="62" t="s">
        <v>131</v>
      </c>
      <c r="D110" s="22">
        <v>8408200</v>
      </c>
      <c r="E110" s="22"/>
      <c r="F110" s="80">
        <f t="shared" si="5"/>
        <v>8408200</v>
      </c>
    </row>
    <row r="111" spans="1:6" s="6" customFormat="1" ht="22.5" customHeight="1">
      <c r="A111" s="131"/>
      <c r="B111" s="18">
        <v>150101</v>
      </c>
      <c r="C111" s="87" t="s">
        <v>66</v>
      </c>
      <c r="D111" s="22"/>
      <c r="E111" s="22">
        <v>1052000</v>
      </c>
      <c r="F111" s="80">
        <f t="shared" si="5"/>
        <v>1052000</v>
      </c>
    </row>
    <row r="112" spans="1:6" s="6" customFormat="1" ht="26.25" customHeight="1">
      <c r="A112" s="130" t="s">
        <v>147</v>
      </c>
      <c r="B112" s="25"/>
      <c r="C112" s="27" t="s">
        <v>166</v>
      </c>
      <c r="D112" s="26">
        <f>D113</f>
        <v>2369000</v>
      </c>
      <c r="E112" s="26">
        <f>E113</f>
        <v>6204000</v>
      </c>
      <c r="F112" s="43">
        <f t="shared" si="5"/>
        <v>8573000</v>
      </c>
    </row>
    <row r="113" spans="1:6" s="6" customFormat="1" ht="21" customHeight="1">
      <c r="A113" s="116"/>
      <c r="B113" s="19" t="s">
        <v>31</v>
      </c>
      <c r="C113" s="40" t="s">
        <v>15</v>
      </c>
      <c r="D113" s="21">
        <f>D114</f>
        <v>2369000</v>
      </c>
      <c r="E113" s="21">
        <f>E114</f>
        <v>6204000</v>
      </c>
      <c r="F113" s="44">
        <f t="shared" si="5"/>
        <v>8573000</v>
      </c>
    </row>
    <row r="114" spans="1:6" s="6" customFormat="1" ht="30.75" customHeight="1">
      <c r="A114" s="131"/>
      <c r="B114" s="18">
        <v>170703</v>
      </c>
      <c r="C114" s="62" t="s">
        <v>16</v>
      </c>
      <c r="D114" s="22">
        <v>2369000</v>
      </c>
      <c r="E114" s="22">
        <f>2217600+3986400</f>
        <v>6204000</v>
      </c>
      <c r="F114" s="80">
        <f t="shared" si="5"/>
        <v>8573000</v>
      </c>
    </row>
    <row r="115" spans="1:6" s="6" customFormat="1" ht="31.5" customHeight="1">
      <c r="A115" s="130" t="s">
        <v>148</v>
      </c>
      <c r="B115" s="88"/>
      <c r="C115" s="66" t="s">
        <v>167</v>
      </c>
      <c r="D115" s="26">
        <f>D116</f>
        <v>760000</v>
      </c>
      <c r="E115" s="26">
        <f>E116</f>
        <v>8000</v>
      </c>
      <c r="F115" s="43">
        <f t="shared" si="5"/>
        <v>768000</v>
      </c>
    </row>
    <row r="116" spans="1:6" s="6" customFormat="1" ht="15.75" customHeight="1">
      <c r="A116" s="116"/>
      <c r="B116" s="19" t="s">
        <v>30</v>
      </c>
      <c r="C116" s="34" t="s">
        <v>11</v>
      </c>
      <c r="D116" s="21">
        <f>D117+D118+D119</f>
        <v>760000</v>
      </c>
      <c r="E116" s="21">
        <f>E117+E118+E119</f>
        <v>8000</v>
      </c>
      <c r="F116" s="44">
        <f t="shared" si="5"/>
        <v>768000</v>
      </c>
    </row>
    <row r="117" spans="1:6" s="6" customFormat="1" ht="15" customHeight="1">
      <c r="A117" s="116"/>
      <c r="B117" s="18">
        <v>120100</v>
      </c>
      <c r="C117" s="89" t="s">
        <v>12</v>
      </c>
      <c r="D117" s="22">
        <v>251000</v>
      </c>
      <c r="E117" s="22"/>
      <c r="F117" s="80">
        <f t="shared" si="5"/>
        <v>251000</v>
      </c>
    </row>
    <row r="118" spans="1:6" s="6" customFormat="1" ht="15" customHeight="1">
      <c r="A118" s="116"/>
      <c r="B118" s="18">
        <v>120201</v>
      </c>
      <c r="C118" s="89" t="s">
        <v>13</v>
      </c>
      <c r="D118" s="22">
        <v>471000</v>
      </c>
      <c r="E118" s="22"/>
      <c r="F118" s="80">
        <f t="shared" si="5"/>
        <v>471000</v>
      </c>
    </row>
    <row r="119" spans="1:6" s="6" customFormat="1" ht="15" customHeight="1">
      <c r="A119" s="131"/>
      <c r="B119" s="18">
        <v>120400</v>
      </c>
      <c r="C119" s="89" t="s">
        <v>14</v>
      </c>
      <c r="D119" s="22">
        <v>38000</v>
      </c>
      <c r="E119" s="22">
        <v>8000</v>
      </c>
      <c r="F119" s="80">
        <f t="shared" si="5"/>
        <v>46000</v>
      </c>
    </row>
    <row r="120" spans="1:6" s="35" customFormat="1" ht="21" customHeight="1">
      <c r="A120" s="116" t="s">
        <v>149</v>
      </c>
      <c r="B120" s="45"/>
      <c r="C120" s="119" t="s">
        <v>190</v>
      </c>
      <c r="D120" s="26">
        <f>D121</f>
        <v>0</v>
      </c>
      <c r="E120" s="26">
        <f>E121+E133</f>
        <v>10061989</v>
      </c>
      <c r="F120" s="43">
        <f aca="true" t="shared" si="6" ref="F120:F132">D120+E120</f>
        <v>10061989</v>
      </c>
    </row>
    <row r="121" spans="1:6" s="6" customFormat="1" ht="18.75" customHeight="1">
      <c r="A121" s="118"/>
      <c r="B121" s="25">
        <v>47</v>
      </c>
      <c r="C121" s="40" t="s">
        <v>19</v>
      </c>
      <c r="D121" s="22"/>
      <c r="E121" s="21">
        <f>SUM(E122:E132)</f>
        <v>9831989</v>
      </c>
      <c r="F121" s="44">
        <f t="shared" si="6"/>
        <v>9831989</v>
      </c>
    </row>
    <row r="122" spans="1:6" s="24" customFormat="1" ht="19.5" customHeight="1">
      <c r="A122" s="144"/>
      <c r="B122" s="18" t="s">
        <v>75</v>
      </c>
      <c r="C122" s="87" t="s">
        <v>105</v>
      </c>
      <c r="D122" s="22"/>
      <c r="E122" s="113">
        <v>160000</v>
      </c>
      <c r="F122" s="80">
        <f>E122</f>
        <v>160000</v>
      </c>
    </row>
    <row r="123" spans="1:6" s="6" customFormat="1" ht="17.25" customHeight="1">
      <c r="A123" s="118"/>
      <c r="B123" s="81" t="s">
        <v>67</v>
      </c>
      <c r="C123" s="79" t="s">
        <v>68</v>
      </c>
      <c r="D123" s="22"/>
      <c r="E123" s="22">
        <f>3060000-210000-1500000</f>
        <v>1350000</v>
      </c>
      <c r="F123" s="152">
        <f t="shared" si="6"/>
        <v>1350000</v>
      </c>
    </row>
    <row r="124" spans="1:6" s="6" customFormat="1" ht="18" customHeight="1">
      <c r="A124" s="118"/>
      <c r="B124" s="92" t="s">
        <v>69</v>
      </c>
      <c r="C124" s="93" t="s">
        <v>194</v>
      </c>
      <c r="D124" s="92"/>
      <c r="E124" s="22">
        <v>470000</v>
      </c>
      <c r="F124" s="80">
        <f t="shared" si="6"/>
        <v>470000</v>
      </c>
    </row>
    <row r="125" spans="1:6" s="6" customFormat="1" ht="28.5" customHeight="1">
      <c r="A125" s="118"/>
      <c r="B125" s="92" t="s">
        <v>71</v>
      </c>
      <c r="C125" s="93" t="s">
        <v>107</v>
      </c>
      <c r="D125" s="92"/>
      <c r="E125" s="22">
        <v>330000</v>
      </c>
      <c r="F125" s="80">
        <f t="shared" si="6"/>
        <v>330000</v>
      </c>
    </row>
    <row r="126" spans="1:6" s="6" customFormat="1" ht="18" customHeight="1">
      <c r="A126" s="118"/>
      <c r="B126" s="92" t="s">
        <v>73</v>
      </c>
      <c r="C126" s="93" t="s">
        <v>108</v>
      </c>
      <c r="D126" s="92"/>
      <c r="E126" s="22">
        <v>90000</v>
      </c>
      <c r="F126" s="80">
        <f t="shared" si="6"/>
        <v>90000</v>
      </c>
    </row>
    <row r="127" spans="1:6" s="6" customFormat="1" ht="24" customHeight="1">
      <c r="A127" s="118"/>
      <c r="B127" s="92" t="s">
        <v>171</v>
      </c>
      <c r="C127" s="93" t="s">
        <v>172</v>
      </c>
      <c r="D127" s="92"/>
      <c r="E127" s="22">
        <v>200000</v>
      </c>
      <c r="F127" s="80">
        <f t="shared" si="6"/>
        <v>200000</v>
      </c>
    </row>
    <row r="128" spans="1:6" s="6" customFormat="1" ht="24" customHeight="1">
      <c r="A128" s="118"/>
      <c r="B128" s="92" t="s">
        <v>192</v>
      </c>
      <c r="C128" s="93" t="s">
        <v>17</v>
      </c>
      <c r="D128" s="22"/>
      <c r="E128" s="22">
        <v>400000</v>
      </c>
      <c r="F128" s="80">
        <f>D128+E128</f>
        <v>400000</v>
      </c>
    </row>
    <row r="129" spans="1:6" s="6" customFormat="1" ht="15.75" customHeight="1">
      <c r="A129" s="118"/>
      <c r="B129" s="92" t="s">
        <v>193</v>
      </c>
      <c r="C129" s="93" t="s">
        <v>18</v>
      </c>
      <c r="D129" s="22"/>
      <c r="E129" s="22">
        <v>100000</v>
      </c>
      <c r="F129" s="80">
        <f>D129+E129</f>
        <v>100000</v>
      </c>
    </row>
    <row r="130" spans="1:6" s="6" customFormat="1" ht="15.75" customHeight="1">
      <c r="A130" s="118"/>
      <c r="B130" s="92" t="s">
        <v>65</v>
      </c>
      <c r="C130" s="93" t="s">
        <v>66</v>
      </c>
      <c r="D130" s="22"/>
      <c r="E130" s="22">
        <v>4146500</v>
      </c>
      <c r="F130" s="80">
        <f t="shared" si="6"/>
        <v>4146500</v>
      </c>
    </row>
    <row r="131" spans="1:6" s="151" customFormat="1" ht="15.75" customHeight="1">
      <c r="A131" s="118"/>
      <c r="B131" s="92" t="s">
        <v>215</v>
      </c>
      <c r="C131" s="93" t="s">
        <v>216</v>
      </c>
      <c r="D131" s="22"/>
      <c r="E131" s="22">
        <v>2286489</v>
      </c>
      <c r="F131" s="80">
        <f t="shared" si="6"/>
        <v>2286489</v>
      </c>
    </row>
    <row r="132" spans="1:6" s="6" customFormat="1" ht="15.75" customHeight="1">
      <c r="A132" s="118"/>
      <c r="B132" s="92" t="s">
        <v>96</v>
      </c>
      <c r="C132" s="93" t="s">
        <v>27</v>
      </c>
      <c r="D132" s="22"/>
      <c r="E132" s="22">
        <f>299000</f>
        <v>299000</v>
      </c>
      <c r="F132" s="80">
        <f t="shared" si="6"/>
        <v>299000</v>
      </c>
    </row>
    <row r="133" spans="1:6" ht="15.75" customHeight="1">
      <c r="A133" s="118"/>
      <c r="B133" s="28" t="s">
        <v>53</v>
      </c>
      <c r="C133" s="20" t="s">
        <v>43</v>
      </c>
      <c r="D133" s="101">
        <f>D136</f>
        <v>0</v>
      </c>
      <c r="E133" s="101">
        <f>E134+E135</f>
        <v>230000</v>
      </c>
      <c r="F133" s="44">
        <f>D133+E133</f>
        <v>230000</v>
      </c>
    </row>
    <row r="134" spans="1:6" s="9" customFormat="1" ht="27" customHeight="1">
      <c r="A134" s="124"/>
      <c r="B134" s="54" t="s">
        <v>88</v>
      </c>
      <c r="C134" s="93" t="s">
        <v>89</v>
      </c>
      <c r="D134" s="104"/>
      <c r="E134" s="104">
        <v>210000</v>
      </c>
      <c r="F134" s="80">
        <f>D134+E134</f>
        <v>210000</v>
      </c>
    </row>
    <row r="135" spans="1:6" s="9" customFormat="1" ht="19.5" customHeight="1">
      <c r="A135" s="124"/>
      <c r="B135" s="54" t="s">
        <v>195</v>
      </c>
      <c r="C135" s="93" t="s">
        <v>196</v>
      </c>
      <c r="D135" s="104"/>
      <c r="E135" s="104">
        <v>20000</v>
      </c>
      <c r="F135" s="80">
        <f>D135+E135</f>
        <v>20000</v>
      </c>
    </row>
    <row r="136" spans="1:6" s="6" customFormat="1" ht="30.75" customHeight="1">
      <c r="A136" s="130" t="s">
        <v>150</v>
      </c>
      <c r="B136" s="90"/>
      <c r="C136" s="66" t="s">
        <v>168</v>
      </c>
      <c r="D136" s="21">
        <v>0</v>
      </c>
      <c r="E136" s="26">
        <f>E137</f>
        <v>1345000</v>
      </c>
      <c r="F136" s="43">
        <f t="shared" si="5"/>
        <v>1345000</v>
      </c>
    </row>
    <row r="137" spans="1:6" s="6" customFormat="1" ht="28.5" customHeight="1">
      <c r="A137" s="116"/>
      <c r="B137" s="25">
        <v>56</v>
      </c>
      <c r="C137" s="30" t="s">
        <v>29</v>
      </c>
      <c r="D137" s="21">
        <v>0</v>
      </c>
      <c r="E137" s="21">
        <f>E138</f>
        <v>1345000</v>
      </c>
      <c r="F137" s="44">
        <f t="shared" si="5"/>
        <v>1345000</v>
      </c>
    </row>
    <row r="138" spans="1:6" s="6" customFormat="1" ht="27.75" customHeight="1">
      <c r="A138" s="131"/>
      <c r="B138" s="18" t="s">
        <v>21</v>
      </c>
      <c r="C138" s="62" t="s">
        <v>22</v>
      </c>
      <c r="D138" s="22"/>
      <c r="E138" s="22">
        <v>1345000</v>
      </c>
      <c r="F138" s="80">
        <f t="shared" si="5"/>
        <v>1345000</v>
      </c>
    </row>
    <row r="139" spans="1:6" s="6" customFormat="1" ht="30" customHeight="1">
      <c r="A139" s="130" t="s">
        <v>181</v>
      </c>
      <c r="B139" s="34"/>
      <c r="C139" s="27" t="s">
        <v>153</v>
      </c>
      <c r="D139" s="26">
        <f>D140</f>
        <v>2450000</v>
      </c>
      <c r="E139" s="26">
        <f>E140</f>
        <v>0</v>
      </c>
      <c r="F139" s="43">
        <f t="shared" si="5"/>
        <v>2450000</v>
      </c>
    </row>
    <row r="140" spans="1:6" s="6" customFormat="1" ht="17.25" customHeight="1">
      <c r="A140" s="116"/>
      <c r="B140" s="25">
        <v>65</v>
      </c>
      <c r="C140" s="30" t="s">
        <v>135</v>
      </c>
      <c r="D140" s="21">
        <f>D141+D142</f>
        <v>2450000</v>
      </c>
      <c r="E140" s="21">
        <v>0</v>
      </c>
      <c r="F140" s="44">
        <f t="shared" si="5"/>
        <v>2450000</v>
      </c>
    </row>
    <row r="141" spans="1:6" s="6" customFormat="1" ht="29.25" customHeight="1">
      <c r="A141" s="116"/>
      <c r="B141" s="18" t="s">
        <v>23</v>
      </c>
      <c r="C141" s="62" t="s">
        <v>24</v>
      </c>
      <c r="D141" s="22">
        <v>250000</v>
      </c>
      <c r="E141" s="22"/>
      <c r="F141" s="80">
        <f t="shared" si="5"/>
        <v>250000</v>
      </c>
    </row>
    <row r="142" spans="1:6" s="6" customFormat="1" ht="21" customHeight="1">
      <c r="A142" s="131"/>
      <c r="B142" s="18">
        <v>170603</v>
      </c>
      <c r="C142" s="87" t="s">
        <v>186</v>
      </c>
      <c r="D142" s="22">
        <v>2200000</v>
      </c>
      <c r="E142" s="22"/>
      <c r="F142" s="80">
        <f t="shared" si="5"/>
        <v>2200000</v>
      </c>
    </row>
    <row r="143" spans="1:6" s="6" customFormat="1" ht="27.75" customHeight="1">
      <c r="A143" s="130" t="s">
        <v>182</v>
      </c>
      <c r="B143" s="25"/>
      <c r="C143" s="66" t="s">
        <v>137</v>
      </c>
      <c r="D143" s="26">
        <f>D144</f>
        <v>670000</v>
      </c>
      <c r="E143" s="26">
        <v>0</v>
      </c>
      <c r="F143" s="43">
        <f t="shared" si="5"/>
        <v>670000</v>
      </c>
    </row>
    <row r="144" spans="1:6" s="6" customFormat="1" ht="17.25" customHeight="1">
      <c r="A144" s="116"/>
      <c r="B144" s="25">
        <v>73</v>
      </c>
      <c r="C144" s="30" t="s">
        <v>138</v>
      </c>
      <c r="D144" s="21">
        <f>D145</f>
        <v>670000</v>
      </c>
      <c r="E144" s="21">
        <v>0</v>
      </c>
      <c r="F144" s="44">
        <f t="shared" si="5"/>
        <v>670000</v>
      </c>
    </row>
    <row r="145" spans="1:6" s="6" customFormat="1" ht="18" customHeight="1">
      <c r="A145" s="131"/>
      <c r="B145" s="18" t="s">
        <v>25</v>
      </c>
      <c r="C145" s="62" t="s">
        <v>26</v>
      </c>
      <c r="D145" s="22">
        <v>670000</v>
      </c>
      <c r="E145" s="22"/>
      <c r="F145" s="80">
        <f t="shared" si="5"/>
        <v>670000</v>
      </c>
    </row>
    <row r="146" spans="1:6" ht="28.5">
      <c r="A146" s="135" t="s">
        <v>183</v>
      </c>
      <c r="B146" s="25"/>
      <c r="C146" s="66" t="s">
        <v>154</v>
      </c>
      <c r="D146" s="99">
        <f>D147</f>
        <v>260000</v>
      </c>
      <c r="E146" s="99"/>
      <c r="F146" s="100">
        <f t="shared" si="5"/>
        <v>260000</v>
      </c>
    </row>
    <row r="147" spans="1:6" ht="27.75" customHeight="1">
      <c r="A147" s="136"/>
      <c r="B147" s="25">
        <v>67</v>
      </c>
      <c r="C147" s="67" t="s">
        <v>61</v>
      </c>
      <c r="D147" s="101">
        <f>D148</f>
        <v>260000</v>
      </c>
      <c r="E147" s="101"/>
      <c r="F147" s="102">
        <f t="shared" si="5"/>
        <v>260000</v>
      </c>
    </row>
    <row r="148" spans="1:6" ht="28.5" customHeight="1">
      <c r="A148" s="137"/>
      <c r="B148" s="18">
        <v>210105</v>
      </c>
      <c r="C148" s="68" t="s">
        <v>140</v>
      </c>
      <c r="D148" s="104">
        <v>260000</v>
      </c>
      <c r="E148" s="104"/>
      <c r="F148" s="103">
        <f t="shared" si="5"/>
        <v>260000</v>
      </c>
    </row>
    <row r="149" spans="1:6" ht="28.5" customHeight="1">
      <c r="A149" s="135" t="s">
        <v>184</v>
      </c>
      <c r="B149" s="18"/>
      <c r="C149" s="66" t="s">
        <v>180</v>
      </c>
      <c r="D149" s="99">
        <f>D150</f>
        <v>10000</v>
      </c>
      <c r="E149" s="104"/>
      <c r="F149" s="103">
        <f t="shared" si="5"/>
        <v>10000</v>
      </c>
    </row>
    <row r="150" spans="1:6" ht="28.5" customHeight="1">
      <c r="A150" s="136"/>
      <c r="B150" s="25">
        <v>67</v>
      </c>
      <c r="C150" s="67" t="s">
        <v>61</v>
      </c>
      <c r="D150" s="101">
        <f>D151</f>
        <v>10000</v>
      </c>
      <c r="E150" s="104"/>
      <c r="F150" s="103">
        <f t="shared" si="5"/>
        <v>10000</v>
      </c>
    </row>
    <row r="151" spans="1:6" ht="28.5" customHeight="1">
      <c r="A151" s="137"/>
      <c r="B151" s="18" t="s">
        <v>103</v>
      </c>
      <c r="C151" s="55" t="s">
        <v>104</v>
      </c>
      <c r="D151" s="104">
        <v>10000</v>
      </c>
      <c r="E151" s="104"/>
      <c r="F151" s="103">
        <f t="shared" si="5"/>
        <v>10000</v>
      </c>
    </row>
    <row r="152" spans="1:6" ht="28.5" customHeight="1">
      <c r="A152" s="135" t="s">
        <v>185</v>
      </c>
      <c r="B152" s="20"/>
      <c r="C152" s="66" t="s">
        <v>142</v>
      </c>
      <c r="D152" s="31">
        <f>D153</f>
        <v>117000</v>
      </c>
      <c r="E152" s="31">
        <f>E153</f>
        <v>0</v>
      </c>
      <c r="F152" s="39">
        <f t="shared" si="5"/>
        <v>117000</v>
      </c>
    </row>
    <row r="153" spans="1:6" ht="18.75" customHeight="1">
      <c r="A153" s="136"/>
      <c r="B153" s="19" t="s">
        <v>30</v>
      </c>
      <c r="C153" s="20" t="s">
        <v>11</v>
      </c>
      <c r="D153" s="32">
        <f>D154</f>
        <v>117000</v>
      </c>
      <c r="E153" s="32">
        <f>E154</f>
        <v>0</v>
      </c>
      <c r="F153" s="23">
        <f t="shared" si="5"/>
        <v>117000</v>
      </c>
    </row>
    <row r="154" spans="1:6" ht="17.25" customHeight="1">
      <c r="A154" s="137"/>
      <c r="B154" s="18">
        <v>250404</v>
      </c>
      <c r="C154" s="56" t="s">
        <v>27</v>
      </c>
      <c r="D154" s="91">
        <v>117000</v>
      </c>
      <c r="E154" s="104"/>
      <c r="F154" s="103">
        <f t="shared" si="5"/>
        <v>117000</v>
      </c>
    </row>
    <row r="155" spans="1:6" ht="31.5" customHeight="1">
      <c r="A155" s="135" t="s">
        <v>191</v>
      </c>
      <c r="B155" s="71"/>
      <c r="C155" s="72" t="s">
        <v>144</v>
      </c>
      <c r="D155" s="109">
        <f>D156+D166+D170+D172+D176+D180+D186+D188</f>
        <v>202800</v>
      </c>
      <c r="E155" s="109">
        <f>E156+E158+E160+E162+E164+E166+E168+E170+E172+E174+E176+E178+E180+E182+E184+E186+E188</f>
        <v>522000</v>
      </c>
      <c r="F155" s="142">
        <f t="shared" si="5"/>
        <v>724800</v>
      </c>
    </row>
    <row r="156" spans="1:6" ht="17.25" customHeight="1">
      <c r="A156" s="136"/>
      <c r="B156" s="69" t="s">
        <v>30</v>
      </c>
      <c r="C156" s="70" t="s">
        <v>11</v>
      </c>
      <c r="D156" s="32">
        <f>D157</f>
        <v>202800</v>
      </c>
      <c r="E156" s="32">
        <f>E157</f>
        <v>194900</v>
      </c>
      <c r="F156" s="23">
        <f t="shared" si="5"/>
        <v>397700</v>
      </c>
    </row>
    <row r="157" spans="1:6" ht="15" customHeight="1">
      <c r="A157" s="136"/>
      <c r="B157" s="18">
        <v>250404</v>
      </c>
      <c r="C157" s="56" t="s">
        <v>27</v>
      </c>
      <c r="D157" s="91">
        <v>202800</v>
      </c>
      <c r="E157" s="22">
        <v>194900</v>
      </c>
      <c r="F157" s="80">
        <f t="shared" si="5"/>
        <v>397700</v>
      </c>
    </row>
    <row r="158" spans="1:6" ht="15" customHeight="1">
      <c r="A158" s="136"/>
      <c r="B158" s="28" t="s">
        <v>63</v>
      </c>
      <c r="C158" s="33" t="s">
        <v>64</v>
      </c>
      <c r="D158" s="91"/>
      <c r="E158" s="21">
        <f>E159</f>
        <v>18800</v>
      </c>
      <c r="F158" s="44">
        <f t="shared" si="5"/>
        <v>18800</v>
      </c>
    </row>
    <row r="159" spans="1:6" ht="15" customHeight="1">
      <c r="A159" s="136"/>
      <c r="B159" s="18">
        <v>250404</v>
      </c>
      <c r="C159" s="56" t="s">
        <v>27</v>
      </c>
      <c r="D159" s="91"/>
      <c r="E159" s="22">
        <v>18800</v>
      </c>
      <c r="F159" s="80">
        <f t="shared" si="5"/>
        <v>18800</v>
      </c>
    </row>
    <row r="160" spans="1:6" ht="15" customHeight="1">
      <c r="A160" s="136"/>
      <c r="B160" s="28" t="s">
        <v>53</v>
      </c>
      <c r="C160" s="20" t="s">
        <v>43</v>
      </c>
      <c r="D160" s="32"/>
      <c r="E160" s="21">
        <f>E161</f>
        <v>24000</v>
      </c>
      <c r="F160" s="44">
        <f t="shared" si="5"/>
        <v>24000</v>
      </c>
    </row>
    <row r="161" spans="1:6" ht="15" customHeight="1">
      <c r="A161" s="136"/>
      <c r="B161" s="18">
        <v>250404</v>
      </c>
      <c r="C161" s="56" t="s">
        <v>27</v>
      </c>
      <c r="D161" s="91"/>
      <c r="E161" s="22">
        <v>24000</v>
      </c>
      <c r="F161" s="80">
        <f t="shared" si="5"/>
        <v>24000</v>
      </c>
    </row>
    <row r="162" spans="1:6" ht="15" customHeight="1">
      <c r="A162" s="136"/>
      <c r="B162" s="60">
        <v>13</v>
      </c>
      <c r="C162" s="64" t="s">
        <v>32</v>
      </c>
      <c r="D162" s="32"/>
      <c r="E162" s="21">
        <f>E163</f>
        <v>10700</v>
      </c>
      <c r="F162" s="44">
        <f t="shared" si="5"/>
        <v>10700</v>
      </c>
    </row>
    <row r="163" spans="1:6" ht="15" customHeight="1">
      <c r="A163" s="136"/>
      <c r="B163" s="18">
        <v>250404</v>
      </c>
      <c r="C163" s="56" t="s">
        <v>27</v>
      </c>
      <c r="D163" s="91"/>
      <c r="E163" s="22">
        <v>10700</v>
      </c>
      <c r="F163" s="80">
        <f t="shared" si="5"/>
        <v>10700</v>
      </c>
    </row>
    <row r="164" spans="1:6" ht="15" customHeight="1">
      <c r="A164" s="136"/>
      <c r="B164" s="25">
        <v>14</v>
      </c>
      <c r="C164" s="20" t="s">
        <v>170</v>
      </c>
      <c r="D164" s="32"/>
      <c r="E164" s="21">
        <f>E165</f>
        <v>21700</v>
      </c>
      <c r="F164" s="44">
        <f t="shared" si="5"/>
        <v>21700</v>
      </c>
    </row>
    <row r="165" spans="1:6" ht="15" customHeight="1">
      <c r="A165" s="136"/>
      <c r="B165" s="18">
        <v>250404</v>
      </c>
      <c r="C165" s="56" t="s">
        <v>27</v>
      </c>
      <c r="D165" s="91"/>
      <c r="E165" s="22">
        <v>21700</v>
      </c>
      <c r="F165" s="80">
        <f t="shared" si="5"/>
        <v>21700</v>
      </c>
    </row>
    <row r="166" spans="1:6" s="6" customFormat="1" ht="15" customHeight="1">
      <c r="A166" s="136"/>
      <c r="B166" s="19" t="s">
        <v>54</v>
      </c>
      <c r="C166" s="33" t="s">
        <v>35</v>
      </c>
      <c r="D166" s="91">
        <f>D167</f>
        <v>0</v>
      </c>
      <c r="E166" s="91">
        <f>E167</f>
        <v>16200</v>
      </c>
      <c r="F166" s="94">
        <f t="shared" si="5"/>
        <v>16200</v>
      </c>
    </row>
    <row r="167" spans="1:6" s="6" customFormat="1" ht="15" customHeight="1">
      <c r="A167" s="136"/>
      <c r="B167" s="18">
        <v>250404</v>
      </c>
      <c r="C167" s="56" t="s">
        <v>27</v>
      </c>
      <c r="D167" s="91"/>
      <c r="E167" s="22">
        <v>16200</v>
      </c>
      <c r="F167" s="80">
        <f t="shared" si="5"/>
        <v>16200</v>
      </c>
    </row>
    <row r="168" spans="1:6" s="6" customFormat="1" ht="15" customHeight="1">
      <c r="A168" s="136"/>
      <c r="B168" s="60">
        <v>24</v>
      </c>
      <c r="C168" s="40" t="s">
        <v>34</v>
      </c>
      <c r="D168" s="91"/>
      <c r="E168" s="21">
        <f>E169</f>
        <v>18800</v>
      </c>
      <c r="F168" s="44">
        <f t="shared" si="5"/>
        <v>18800</v>
      </c>
    </row>
    <row r="169" spans="1:6" s="6" customFormat="1" ht="15" customHeight="1">
      <c r="A169" s="136"/>
      <c r="B169" s="18">
        <v>250404</v>
      </c>
      <c r="C169" s="56" t="s">
        <v>27</v>
      </c>
      <c r="D169" s="91"/>
      <c r="E169" s="22">
        <v>18800</v>
      </c>
      <c r="F169" s="80">
        <f t="shared" si="5"/>
        <v>18800</v>
      </c>
    </row>
    <row r="170" spans="1:6" s="6" customFormat="1" ht="25.5" customHeight="1">
      <c r="A170" s="136"/>
      <c r="B170" s="83" t="s">
        <v>51</v>
      </c>
      <c r="C170" s="33" t="s">
        <v>114</v>
      </c>
      <c r="D170" s="32">
        <f>D171</f>
        <v>0</v>
      </c>
      <c r="E170" s="32">
        <f>E171</f>
        <v>18800</v>
      </c>
      <c r="F170" s="23">
        <f t="shared" si="5"/>
        <v>18800</v>
      </c>
    </row>
    <row r="171" spans="1:6" s="6" customFormat="1" ht="15" customHeight="1">
      <c r="A171" s="136"/>
      <c r="B171" s="18">
        <v>250404</v>
      </c>
      <c r="C171" s="56" t="s">
        <v>27</v>
      </c>
      <c r="D171" s="91"/>
      <c r="E171" s="22">
        <v>18800</v>
      </c>
      <c r="F171" s="80">
        <f t="shared" si="5"/>
        <v>18800</v>
      </c>
    </row>
    <row r="172" spans="1:6" s="6" customFormat="1" ht="15" customHeight="1">
      <c r="A172" s="136"/>
      <c r="B172" s="84" t="s">
        <v>31</v>
      </c>
      <c r="C172" s="40" t="s">
        <v>15</v>
      </c>
      <c r="D172" s="32">
        <f>D173</f>
        <v>0</v>
      </c>
      <c r="E172" s="21">
        <f>E173</f>
        <v>27300</v>
      </c>
      <c r="F172" s="44">
        <f t="shared" si="5"/>
        <v>27300</v>
      </c>
    </row>
    <row r="173" spans="1:6" s="6" customFormat="1" ht="15" customHeight="1">
      <c r="A173" s="136"/>
      <c r="B173" s="18">
        <v>250404</v>
      </c>
      <c r="C173" s="56" t="s">
        <v>27</v>
      </c>
      <c r="D173" s="91"/>
      <c r="E173" s="22">
        <v>27300</v>
      </c>
      <c r="F173" s="80">
        <f t="shared" si="5"/>
        <v>27300</v>
      </c>
    </row>
    <row r="174" spans="1:6" s="6" customFormat="1" ht="15" customHeight="1">
      <c r="A174" s="136"/>
      <c r="B174" s="85">
        <v>44</v>
      </c>
      <c r="C174" s="20" t="s">
        <v>179</v>
      </c>
      <c r="D174" s="32"/>
      <c r="E174" s="21">
        <f>E175</f>
        <v>67000</v>
      </c>
      <c r="F174" s="44">
        <f t="shared" si="5"/>
        <v>67000</v>
      </c>
    </row>
    <row r="175" spans="1:6" s="6" customFormat="1" ht="15" customHeight="1">
      <c r="A175" s="136"/>
      <c r="B175" s="18">
        <v>250404</v>
      </c>
      <c r="C175" s="56" t="s">
        <v>27</v>
      </c>
      <c r="D175" s="91"/>
      <c r="E175" s="22">
        <v>67000</v>
      </c>
      <c r="F175" s="80">
        <f t="shared" si="5"/>
        <v>67000</v>
      </c>
    </row>
    <row r="176" spans="1:6" s="6" customFormat="1" ht="15" customHeight="1">
      <c r="A176" s="136"/>
      <c r="B176" s="85">
        <v>47</v>
      </c>
      <c r="C176" s="40" t="s">
        <v>19</v>
      </c>
      <c r="D176" s="21">
        <f>D177</f>
        <v>0</v>
      </c>
      <c r="E176" s="21">
        <f>E177</f>
        <v>7100</v>
      </c>
      <c r="F176" s="44">
        <f t="shared" si="5"/>
        <v>7100</v>
      </c>
    </row>
    <row r="177" spans="1:6" s="6" customFormat="1" ht="15" customHeight="1">
      <c r="A177" s="137"/>
      <c r="B177" s="18">
        <v>250404</v>
      </c>
      <c r="C177" s="56" t="s">
        <v>27</v>
      </c>
      <c r="D177" s="91"/>
      <c r="E177" s="22">
        <v>7100</v>
      </c>
      <c r="F177" s="80">
        <f t="shared" si="5"/>
        <v>7100</v>
      </c>
    </row>
    <row r="178" spans="1:6" s="6" customFormat="1" ht="15" customHeight="1">
      <c r="A178" s="136"/>
      <c r="B178" s="19">
        <v>48</v>
      </c>
      <c r="C178" s="33" t="s">
        <v>98</v>
      </c>
      <c r="D178" s="91"/>
      <c r="E178" s="21">
        <f>E179</f>
        <v>16200</v>
      </c>
      <c r="F178" s="44">
        <f t="shared" si="5"/>
        <v>16200</v>
      </c>
    </row>
    <row r="179" spans="1:6" s="6" customFormat="1" ht="15" customHeight="1">
      <c r="A179" s="136"/>
      <c r="B179" s="18">
        <v>250404</v>
      </c>
      <c r="C179" s="56" t="s">
        <v>27</v>
      </c>
      <c r="D179" s="91"/>
      <c r="E179" s="22">
        <v>16200</v>
      </c>
      <c r="F179" s="80">
        <f t="shared" si="5"/>
        <v>16200</v>
      </c>
    </row>
    <row r="180" spans="1:6" s="6" customFormat="1" ht="28.5" customHeight="1">
      <c r="A180" s="136"/>
      <c r="B180" s="85">
        <v>56</v>
      </c>
      <c r="C180" s="30" t="s">
        <v>29</v>
      </c>
      <c r="D180" s="21">
        <f>D181</f>
        <v>0</v>
      </c>
      <c r="E180" s="21">
        <f>E181</f>
        <v>26900</v>
      </c>
      <c r="F180" s="44">
        <f t="shared" si="5"/>
        <v>26900</v>
      </c>
    </row>
    <row r="181" spans="1:6" s="6" customFormat="1" ht="15" customHeight="1">
      <c r="A181" s="136"/>
      <c r="B181" s="18">
        <v>250404</v>
      </c>
      <c r="C181" s="56" t="s">
        <v>27</v>
      </c>
      <c r="D181" s="91"/>
      <c r="E181" s="22">
        <v>26900</v>
      </c>
      <c r="F181" s="80">
        <f t="shared" si="5"/>
        <v>26900</v>
      </c>
    </row>
    <row r="182" spans="1:6" s="6" customFormat="1" ht="15" customHeight="1">
      <c r="A182" s="136"/>
      <c r="B182" s="25">
        <v>65</v>
      </c>
      <c r="C182" s="30" t="s">
        <v>135</v>
      </c>
      <c r="D182" s="91"/>
      <c r="E182" s="21">
        <f>E183</f>
        <v>16200</v>
      </c>
      <c r="F182" s="44">
        <f t="shared" si="5"/>
        <v>16200</v>
      </c>
    </row>
    <row r="183" spans="1:6" s="6" customFormat="1" ht="15" customHeight="1">
      <c r="A183" s="136"/>
      <c r="B183" s="18">
        <v>250404</v>
      </c>
      <c r="C183" s="56" t="s">
        <v>27</v>
      </c>
      <c r="D183" s="91"/>
      <c r="E183" s="22">
        <v>16200</v>
      </c>
      <c r="F183" s="80">
        <f t="shared" si="5"/>
        <v>16200</v>
      </c>
    </row>
    <row r="184" spans="1:6" s="6" customFormat="1" ht="27.75" customHeight="1">
      <c r="A184" s="136"/>
      <c r="B184" s="25">
        <v>67</v>
      </c>
      <c r="C184" s="67" t="s">
        <v>61</v>
      </c>
      <c r="D184" s="91"/>
      <c r="E184" s="21">
        <f>E185</f>
        <v>8500</v>
      </c>
      <c r="F184" s="44">
        <f t="shared" si="5"/>
        <v>8500</v>
      </c>
    </row>
    <row r="185" spans="1:6" s="6" customFormat="1" ht="15" customHeight="1">
      <c r="A185" s="136"/>
      <c r="B185" s="18">
        <v>250404</v>
      </c>
      <c r="C185" s="56" t="s">
        <v>27</v>
      </c>
      <c r="D185" s="91"/>
      <c r="E185" s="22">
        <v>8500</v>
      </c>
      <c r="F185" s="80">
        <f t="shared" si="5"/>
        <v>8500</v>
      </c>
    </row>
    <row r="186" spans="1:6" s="6" customFormat="1" ht="15" customHeight="1">
      <c r="A186" s="136"/>
      <c r="B186" s="85">
        <v>73</v>
      </c>
      <c r="C186" s="30" t="s">
        <v>138</v>
      </c>
      <c r="D186" s="21">
        <f>D187</f>
        <v>0</v>
      </c>
      <c r="E186" s="21">
        <f>E187</f>
        <v>5800</v>
      </c>
      <c r="F186" s="44">
        <f t="shared" si="5"/>
        <v>5800</v>
      </c>
    </row>
    <row r="187" spans="1:6" s="6" customFormat="1" ht="15" customHeight="1">
      <c r="A187" s="136"/>
      <c r="B187" s="18">
        <v>250404</v>
      </c>
      <c r="C187" s="56" t="s">
        <v>27</v>
      </c>
      <c r="D187" s="91"/>
      <c r="E187" s="22">
        <v>5800</v>
      </c>
      <c r="F187" s="80">
        <f t="shared" si="5"/>
        <v>5800</v>
      </c>
    </row>
    <row r="188" spans="1:6" s="6" customFormat="1" ht="15" customHeight="1">
      <c r="A188" s="136"/>
      <c r="B188" s="38" t="s">
        <v>60</v>
      </c>
      <c r="C188" s="86" t="s">
        <v>145</v>
      </c>
      <c r="D188" s="21">
        <f>D189</f>
        <v>0</v>
      </c>
      <c r="E188" s="21">
        <f>E189</f>
        <v>23100</v>
      </c>
      <c r="F188" s="44">
        <f t="shared" si="5"/>
        <v>23100</v>
      </c>
    </row>
    <row r="189" spans="1:6" s="6" customFormat="1" ht="15" customHeight="1">
      <c r="A189" s="137"/>
      <c r="B189" s="18">
        <v>250404</v>
      </c>
      <c r="C189" s="56" t="s">
        <v>27</v>
      </c>
      <c r="D189" s="91"/>
      <c r="E189" s="22">
        <v>23100</v>
      </c>
      <c r="F189" s="80">
        <f t="shared" si="5"/>
        <v>23100</v>
      </c>
    </row>
    <row r="190" spans="1:6" s="6" customFormat="1" ht="29.25" customHeight="1">
      <c r="A190" s="130" t="s">
        <v>207</v>
      </c>
      <c r="B190" s="20"/>
      <c r="C190" s="66" t="s">
        <v>176</v>
      </c>
      <c r="D190" s="31">
        <f>D191</f>
        <v>35000</v>
      </c>
      <c r="E190" s="26"/>
      <c r="F190" s="43">
        <f t="shared" si="5"/>
        <v>35000</v>
      </c>
    </row>
    <row r="191" spans="1:6" ht="18" customHeight="1">
      <c r="A191" s="116"/>
      <c r="B191" s="69" t="s">
        <v>30</v>
      </c>
      <c r="C191" s="70" t="s">
        <v>11</v>
      </c>
      <c r="D191" s="32">
        <f>D192</f>
        <v>35000</v>
      </c>
      <c r="E191" s="101"/>
      <c r="F191" s="23">
        <f>D191+E191</f>
        <v>35000</v>
      </c>
    </row>
    <row r="192" spans="1:6" ht="16.5" customHeight="1">
      <c r="A192" s="131"/>
      <c r="B192" s="18">
        <v>250404</v>
      </c>
      <c r="C192" s="56" t="s">
        <v>27</v>
      </c>
      <c r="D192" s="91">
        <v>35000</v>
      </c>
      <c r="E192" s="104"/>
      <c r="F192" s="94">
        <f>D192+E192</f>
        <v>35000</v>
      </c>
    </row>
    <row r="193" spans="1:6" ht="45.75" customHeight="1">
      <c r="A193" s="135" t="s">
        <v>208</v>
      </c>
      <c r="B193" s="20"/>
      <c r="C193" s="66" t="s">
        <v>157</v>
      </c>
      <c r="D193" s="31">
        <f>D194</f>
        <v>79300</v>
      </c>
      <c r="E193" s="31">
        <f>E194</f>
        <v>88600</v>
      </c>
      <c r="F193" s="39">
        <f>D193+E193</f>
        <v>167900</v>
      </c>
    </row>
    <row r="194" spans="1:6" ht="18" customHeight="1">
      <c r="A194" s="136"/>
      <c r="B194" s="69" t="s">
        <v>30</v>
      </c>
      <c r="C194" s="70" t="s">
        <v>11</v>
      </c>
      <c r="D194" s="32">
        <f>D195</f>
        <v>79300</v>
      </c>
      <c r="E194" s="32">
        <f>E195</f>
        <v>88600</v>
      </c>
      <c r="F194" s="23">
        <f aca="true" t="shared" si="7" ref="F194:F208">D194+E194</f>
        <v>167900</v>
      </c>
    </row>
    <row r="195" spans="1:6" ht="15" customHeight="1">
      <c r="A195" s="137"/>
      <c r="B195" s="18">
        <v>250404</v>
      </c>
      <c r="C195" s="56" t="s">
        <v>27</v>
      </c>
      <c r="D195" s="91">
        <v>79300</v>
      </c>
      <c r="E195" s="104">
        <v>88600</v>
      </c>
      <c r="F195" s="94">
        <f t="shared" si="7"/>
        <v>167900</v>
      </c>
    </row>
    <row r="196" spans="1:6" ht="27.75" customHeight="1">
      <c r="A196" s="53" t="s">
        <v>209</v>
      </c>
      <c r="B196" s="20"/>
      <c r="C196" s="27" t="s">
        <v>156</v>
      </c>
      <c r="D196" s="31">
        <f>D197</f>
        <v>482000</v>
      </c>
      <c r="E196" s="99"/>
      <c r="F196" s="39">
        <f t="shared" si="7"/>
        <v>482000</v>
      </c>
    </row>
    <row r="197" spans="1:6" ht="20.25" customHeight="1">
      <c r="A197" s="166"/>
      <c r="B197" s="69" t="s">
        <v>30</v>
      </c>
      <c r="C197" s="70" t="s">
        <v>11</v>
      </c>
      <c r="D197" s="32">
        <f>D198</f>
        <v>482000</v>
      </c>
      <c r="E197" s="101"/>
      <c r="F197" s="23">
        <f t="shared" si="7"/>
        <v>482000</v>
      </c>
    </row>
    <row r="198" spans="1:6" ht="12.75" customHeight="1">
      <c r="A198" s="167"/>
      <c r="B198" s="18">
        <v>250404</v>
      </c>
      <c r="C198" s="56" t="s">
        <v>27</v>
      </c>
      <c r="D198" s="91">
        <v>482000</v>
      </c>
      <c r="E198" s="104"/>
      <c r="F198" s="94">
        <f t="shared" si="7"/>
        <v>482000</v>
      </c>
    </row>
    <row r="199" spans="1:6" ht="31.5" customHeight="1">
      <c r="A199" s="53" t="s">
        <v>210</v>
      </c>
      <c r="B199" s="20"/>
      <c r="C199" s="27" t="s">
        <v>155</v>
      </c>
      <c r="D199" s="31">
        <f>D200</f>
        <v>73000</v>
      </c>
      <c r="E199" s="31">
        <f>E200</f>
        <v>117500</v>
      </c>
      <c r="F199" s="39">
        <f t="shared" si="7"/>
        <v>190500</v>
      </c>
    </row>
    <row r="200" spans="1:6" ht="17.25" customHeight="1">
      <c r="A200" s="166"/>
      <c r="B200" s="69" t="s">
        <v>30</v>
      </c>
      <c r="C200" s="70" t="s">
        <v>11</v>
      </c>
      <c r="D200" s="32">
        <f>D201</f>
        <v>73000</v>
      </c>
      <c r="E200" s="32">
        <f>E201</f>
        <v>117500</v>
      </c>
      <c r="F200" s="23">
        <f t="shared" si="7"/>
        <v>190500</v>
      </c>
    </row>
    <row r="201" spans="1:6" ht="15.75" customHeight="1">
      <c r="A201" s="167"/>
      <c r="B201" s="18">
        <v>250404</v>
      </c>
      <c r="C201" s="56" t="s">
        <v>27</v>
      </c>
      <c r="D201" s="91">
        <v>73000</v>
      </c>
      <c r="E201" s="104">
        <v>117500</v>
      </c>
      <c r="F201" s="94">
        <f t="shared" si="7"/>
        <v>190500</v>
      </c>
    </row>
    <row r="202" spans="1:6" ht="45" customHeight="1">
      <c r="A202" s="53" t="s">
        <v>211</v>
      </c>
      <c r="B202" s="20"/>
      <c r="C202" s="27" t="s">
        <v>151</v>
      </c>
      <c r="D202" s="31">
        <f>D203</f>
        <v>108400</v>
      </c>
      <c r="E202" s="99"/>
      <c r="F202" s="39">
        <f t="shared" si="7"/>
        <v>108400</v>
      </c>
    </row>
    <row r="203" spans="1:6" ht="18" customHeight="1">
      <c r="A203" s="166"/>
      <c r="B203" s="69" t="s">
        <v>30</v>
      </c>
      <c r="C203" s="70" t="s">
        <v>11</v>
      </c>
      <c r="D203" s="32">
        <f>D204</f>
        <v>108400</v>
      </c>
      <c r="E203" s="101"/>
      <c r="F203" s="23">
        <f t="shared" si="7"/>
        <v>108400</v>
      </c>
    </row>
    <row r="204" spans="1:6" ht="13.5" customHeight="1">
      <c r="A204" s="171"/>
      <c r="B204" s="46">
        <v>250404</v>
      </c>
      <c r="C204" s="74" t="s">
        <v>27</v>
      </c>
      <c r="D204" s="110">
        <v>108400</v>
      </c>
      <c r="E204" s="111"/>
      <c r="F204" s="98">
        <f t="shared" si="7"/>
        <v>108400</v>
      </c>
    </row>
    <row r="205" spans="1:6" s="6" customFormat="1" ht="129" customHeight="1">
      <c r="A205" s="10" t="s">
        <v>212</v>
      </c>
      <c r="B205" s="18"/>
      <c r="C205" s="36" t="s">
        <v>97</v>
      </c>
      <c r="D205" s="22"/>
      <c r="E205" s="26">
        <f>E206</f>
        <v>460100</v>
      </c>
      <c r="F205" s="39">
        <f t="shared" si="7"/>
        <v>460100</v>
      </c>
    </row>
    <row r="206" spans="1:6" s="6" customFormat="1" ht="19.5" customHeight="1">
      <c r="A206" s="168"/>
      <c r="B206" s="19">
        <v>48</v>
      </c>
      <c r="C206" s="33" t="s">
        <v>98</v>
      </c>
      <c r="D206" s="22"/>
      <c r="E206" s="21">
        <f>E207+E208</f>
        <v>460100</v>
      </c>
      <c r="F206" s="23">
        <f t="shared" si="7"/>
        <v>460100</v>
      </c>
    </row>
    <row r="207" spans="1:6" s="6" customFormat="1" ht="19.5" customHeight="1">
      <c r="A207" s="168"/>
      <c r="B207" s="92" t="s">
        <v>99</v>
      </c>
      <c r="C207" s="93" t="s">
        <v>100</v>
      </c>
      <c r="D207" s="22"/>
      <c r="E207" s="22">
        <v>390100</v>
      </c>
      <c r="F207" s="94">
        <f t="shared" si="7"/>
        <v>390100</v>
      </c>
    </row>
    <row r="208" spans="1:6" s="6" customFormat="1" ht="27" customHeight="1">
      <c r="A208" s="169"/>
      <c r="B208" s="95" t="s">
        <v>101</v>
      </c>
      <c r="C208" s="96" t="s">
        <v>102</v>
      </c>
      <c r="D208" s="97"/>
      <c r="E208" s="97">
        <v>70000</v>
      </c>
      <c r="F208" s="98">
        <f t="shared" si="7"/>
        <v>70000</v>
      </c>
    </row>
    <row r="209" spans="1:6" s="6" customFormat="1" ht="42" customHeight="1">
      <c r="A209" s="10" t="s">
        <v>213</v>
      </c>
      <c r="B209" s="18"/>
      <c r="C209" s="36" t="s">
        <v>205</v>
      </c>
      <c r="D209" s="26">
        <f>D210</f>
        <v>100000</v>
      </c>
      <c r="E209" s="26"/>
      <c r="F209" s="39">
        <f>D209+E209</f>
        <v>100000</v>
      </c>
    </row>
    <row r="210" spans="1:6" s="6" customFormat="1" ht="18.75" customHeight="1">
      <c r="A210" s="116"/>
      <c r="B210" s="19">
        <v>48</v>
      </c>
      <c r="C210" s="33" t="s">
        <v>98</v>
      </c>
      <c r="D210" s="133">
        <f>D211</f>
        <v>100000</v>
      </c>
      <c r="E210" s="132"/>
      <c r="F210" s="143">
        <f>D210+E210</f>
        <v>100000</v>
      </c>
    </row>
    <row r="211" spans="1:6" s="6" customFormat="1" ht="18.75" customHeight="1" thickBot="1">
      <c r="A211" s="118"/>
      <c r="B211" s="95">
        <v>250404</v>
      </c>
      <c r="C211" s="96" t="s">
        <v>27</v>
      </c>
      <c r="D211" s="97">
        <v>100000</v>
      </c>
      <c r="E211" s="97"/>
      <c r="F211" s="98">
        <f>D211+E211</f>
        <v>100000</v>
      </c>
    </row>
    <row r="212" spans="1:6" ht="16.5" thickBot="1">
      <c r="A212" s="75"/>
      <c r="B212" s="76"/>
      <c r="C212" s="77" t="s">
        <v>158</v>
      </c>
      <c r="D212" s="112">
        <f>D209+D205+D202+D199+D196+D193+D190+D155+D152+D149+D146+D143+D139+D136+D120+D115+D112+D105+D101+D90+D87+D84+D73+D70+D65+D59+D52+D49+D42+D39+D33+D30+D27+D20+D11+D62</f>
        <v>56335209</v>
      </c>
      <c r="E212" s="112">
        <f>E209+E205+E202+E199+E196+E193+E190+E155+E152+E149+E146+E143+E139+E136+E120+E115+E112+E105+E101+E90+E87+E84+E73+E70+E65+E59+E52+E49+E42+E39+E33+E30+E27+E20+E11+E62</f>
        <v>41041589</v>
      </c>
      <c r="F212" s="47">
        <f>F209+F205+F202+F199+F196+F193+F190+F155+F152+F149+F146+F143+F139+F136+F120+F115+F112+F105+F101+F90+F87+F84+F73+F70+F65+F59+F52+F49+F42+F39+F33+F30+F27+F20+F11+F62</f>
        <v>97376798</v>
      </c>
    </row>
    <row r="213" ht="61.5" customHeight="1">
      <c r="B213" s="73"/>
    </row>
    <row r="214" spans="1:4" ht="15.75" customHeight="1">
      <c r="A214" s="2"/>
      <c r="B214" s="170" t="s">
        <v>177</v>
      </c>
      <c r="C214" s="170"/>
      <c r="D214" s="170"/>
    </row>
    <row r="215" spans="1:6" ht="16.5">
      <c r="A215" s="2"/>
      <c r="B215" s="170" t="s">
        <v>178</v>
      </c>
      <c r="C215" s="170"/>
      <c r="D215" s="170"/>
      <c r="E215" s="165" t="s">
        <v>62</v>
      </c>
      <c r="F215" s="165"/>
    </row>
    <row r="216" spans="1:5" ht="14.25" customHeight="1">
      <c r="A216" s="2"/>
      <c r="E216" s="123"/>
    </row>
    <row r="217" spans="4:5" ht="12.75">
      <c r="D217" s="37"/>
      <c r="E217" s="123"/>
    </row>
    <row r="218" ht="12.75">
      <c r="E218" s="122"/>
    </row>
    <row r="219" spans="4:6" ht="12.75">
      <c r="D219" s="145"/>
      <c r="E219" s="145"/>
      <c r="F219" s="145"/>
    </row>
    <row r="220" spans="4:6" ht="12.75">
      <c r="D220" s="42"/>
      <c r="E220" s="42"/>
      <c r="F220" s="42"/>
    </row>
    <row r="223" ht="12.75">
      <c r="D223" s="42"/>
    </row>
  </sheetData>
  <mergeCells count="14">
    <mergeCell ref="A40:A41"/>
    <mergeCell ref="A43:A45"/>
    <mergeCell ref="E215:F215"/>
    <mergeCell ref="A197:A198"/>
    <mergeCell ref="A200:A201"/>
    <mergeCell ref="A206:A208"/>
    <mergeCell ref="B214:D214"/>
    <mergeCell ref="B215:D215"/>
    <mergeCell ref="A203:A204"/>
    <mergeCell ref="A5:F5"/>
    <mergeCell ref="A6:F6"/>
    <mergeCell ref="A8:A9"/>
    <mergeCell ref="C8:C9"/>
    <mergeCell ref="D8:F8"/>
  </mergeCells>
  <printOptions/>
  <pageMargins left="0.79" right="0.19" top="0.34" bottom="0.3" header="0.44" footer="0.32"/>
  <pageSetup horizontalDpi="600" verticalDpi="600" orientation="portrait" paperSize="9" scale="80" r:id="rId3"/>
  <rowBreaks count="2" manualBreakCount="2">
    <brk id="114" max="5" man="1"/>
    <brk id="15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Клименко А.М.</dc:creator>
  <cp:keywords/>
  <dc:description/>
  <cp:lastModifiedBy>Лариса</cp:lastModifiedBy>
  <cp:lastPrinted>2014-01-30T08:20:55Z</cp:lastPrinted>
  <dcterms:created xsi:type="dcterms:W3CDTF">2008-04-14T08:31:39Z</dcterms:created>
  <dcterms:modified xsi:type="dcterms:W3CDTF">2014-02-03T07:21:57Z</dcterms:modified>
  <cp:category/>
  <cp:version/>
  <cp:contentType/>
  <cp:contentStatus/>
</cp:coreProperties>
</file>