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табл" sheetId="1" r:id="rId1"/>
  </sheets>
  <definedNames>
    <definedName name="_xlnm.Print_Area" localSheetId="0">'табл'!$A$1:$Q$147</definedName>
  </definedNames>
  <calcPr fullCalcOnLoad="1"/>
</workbook>
</file>

<file path=xl/sharedStrings.xml><?xml version="1.0" encoding="utf-8"?>
<sst xmlns="http://schemas.openxmlformats.org/spreadsheetml/2006/main" count="163" uniqueCount="80">
  <si>
    <t xml:space="preserve">Найменування </t>
  </si>
  <si>
    <t>План на рік з урахуванням змін</t>
  </si>
  <si>
    <t>Усього</t>
  </si>
  <si>
    <t>%</t>
  </si>
  <si>
    <t>Видатки -  усього</t>
  </si>
  <si>
    <t>х</t>
  </si>
  <si>
    <t>Видатки на товари і послуги</t>
  </si>
  <si>
    <t>Оплата праці працівників бюджетних установ</t>
  </si>
  <si>
    <t xml:space="preserve">    Заробітна плата</t>
  </si>
  <si>
    <t xml:space="preserve">Нарахування на заробітну плату </t>
  </si>
  <si>
    <t xml:space="preserve">    Предмети, матеріали, обладнання та інвентар</t>
  </si>
  <si>
    <t xml:space="preserve">    Поточний ремонт облад., інв., та будівель;</t>
  </si>
  <si>
    <t xml:space="preserve">    Послуги зв’язку</t>
  </si>
  <si>
    <t xml:space="preserve">    Оплата інших послуг та інші видатки</t>
  </si>
  <si>
    <t>Видатки на відрядження</t>
  </si>
  <si>
    <t xml:space="preserve">Оплата комунальних послуг та енергоносіїв  </t>
  </si>
  <si>
    <t xml:space="preserve">    Оплата водопостачання і водовідведення</t>
  </si>
  <si>
    <t xml:space="preserve">    Оплата електроенергії</t>
  </si>
  <si>
    <t xml:space="preserve">    Оплата природного газу</t>
  </si>
  <si>
    <t xml:space="preserve">    Оплата інших комунальних послуг </t>
  </si>
  <si>
    <t>Субсидії і поточні трансферти</t>
  </si>
  <si>
    <t xml:space="preserve">    Інші поточні трансферти населенню  </t>
  </si>
  <si>
    <t>Капітальні  видатки</t>
  </si>
  <si>
    <t>Придбання обладнання і предметів довг. кор.</t>
  </si>
  <si>
    <t>Придбання предметів постачання і матеріалів, оплата послуг та інші видатки</t>
  </si>
  <si>
    <t xml:space="preserve">    Оплата теплопостачання</t>
  </si>
  <si>
    <t xml:space="preserve">Поточні трансферти населенню </t>
  </si>
  <si>
    <t>Дослідження і розробки, видатки державног (регіонального) значення</t>
  </si>
  <si>
    <t>Окремі заходи по реалізації державних (регіональних) програм, не віднесені до заходів розвитку</t>
  </si>
  <si>
    <t>Дослідження і розробки, видатки державного (регіонального) значення</t>
  </si>
  <si>
    <t xml:space="preserve">091101 Утримання центрів соціальних служб для сім"ї, дітей та молоді </t>
  </si>
  <si>
    <t xml:space="preserve">  091102  Програми і заходи центрів соціальних служб для сім"ї, дітей та молоді</t>
  </si>
  <si>
    <t xml:space="preserve">    Оренда</t>
  </si>
  <si>
    <t xml:space="preserve">  091108  Заходи по реалізації регіональних програм відпочинку та оздоровлення дітей</t>
  </si>
  <si>
    <t>Придбання обладнання і предметів довгострокового користування</t>
  </si>
  <si>
    <t xml:space="preserve">  Послуги зв’язку</t>
  </si>
  <si>
    <t xml:space="preserve">  010116 Органи  місцевого  самоврядування</t>
  </si>
  <si>
    <t>РАЗОМ:</t>
  </si>
  <si>
    <t>(тис.грн.)</t>
  </si>
  <si>
    <t>загаль-ний фонд</t>
  </si>
  <si>
    <t>Вико-нано</t>
  </si>
  <si>
    <t>спеці-альний фонд</t>
  </si>
  <si>
    <r>
      <t xml:space="preserve">у тому числі :    </t>
    </r>
    <r>
      <rPr>
        <b/>
        <sz val="14"/>
        <color indexed="8"/>
        <rFont val="Times New Roman"/>
        <family val="1"/>
      </rPr>
      <t>Поточні видатки</t>
    </r>
  </si>
  <si>
    <t xml:space="preserve"> 091106     Інші  видатки (утримання міського соціального гуртожитку)</t>
  </si>
  <si>
    <t>М"який інвентар та обмундирування</t>
  </si>
  <si>
    <t>Оплата транспортних послуг та утримання  транспортних  засобів</t>
  </si>
  <si>
    <t>Предмети, матеріали, обладнання та інвентар</t>
  </si>
  <si>
    <t>Оренда</t>
  </si>
  <si>
    <t>Оплата інших послуг та інші видатки</t>
  </si>
  <si>
    <t>Поточний ремонт облад., інв., та будівель;</t>
  </si>
  <si>
    <t>Послуги зв’язку</t>
  </si>
  <si>
    <t>в т.ч. Медикаменти та перев’язувальні матеріали</t>
  </si>
  <si>
    <t>КЕКВ</t>
  </si>
  <si>
    <r>
      <t xml:space="preserve">у тому числі :   </t>
    </r>
    <r>
      <rPr>
        <b/>
        <sz val="14"/>
        <color indexed="8"/>
        <rFont val="Times New Roman"/>
        <family val="1"/>
      </rPr>
      <t>Поточні видатки</t>
    </r>
  </si>
  <si>
    <r>
      <t xml:space="preserve">% </t>
    </r>
    <r>
      <rPr>
        <sz val="16"/>
        <color indexed="8"/>
        <rFont val="Times New Roman"/>
        <family val="1"/>
      </rPr>
      <t>виконання до плану на рік з урахуванням змін</t>
    </r>
  </si>
  <si>
    <r>
      <t>%</t>
    </r>
    <r>
      <rPr>
        <sz val="16"/>
        <color indexed="8"/>
        <rFont val="Times New Roman"/>
        <family val="1"/>
      </rPr>
      <t xml:space="preserve"> виконання до плану на рік з урахуванням змін</t>
    </r>
  </si>
  <si>
    <r>
      <t xml:space="preserve">% </t>
    </r>
    <r>
      <rPr>
        <sz val="15"/>
        <color indexed="8"/>
        <rFont val="Times New Roman"/>
        <family val="1"/>
      </rPr>
      <t>виконання до плану на рік з урахуванням змін</t>
    </r>
  </si>
  <si>
    <r>
      <t xml:space="preserve">Сума                  (+,-)  </t>
    </r>
    <r>
      <rPr>
        <sz val="14"/>
        <color indexed="8"/>
        <rFont val="Times New Roman"/>
        <family val="1"/>
      </rPr>
      <t>тис.грн.</t>
    </r>
  </si>
  <si>
    <t>130107 Утримання та навчально-тренувальна робота дитячо-юнацяких спортивних шкіл</t>
  </si>
  <si>
    <t xml:space="preserve">Оплата праці </t>
  </si>
  <si>
    <t xml:space="preserve">Нарахування на оплату праці </t>
  </si>
  <si>
    <t>Використання товарів і послуг</t>
  </si>
  <si>
    <t>Оплата послуг (крім комунальних)</t>
  </si>
  <si>
    <t>Відрядження</t>
  </si>
  <si>
    <t>130102 Проведення навчально-тренувальних зборів та змагань</t>
  </si>
  <si>
    <t>Придбання обладнання і предметів основного капіталу</t>
  </si>
  <si>
    <t>Капітальний ремонт інших об"єктів</t>
  </si>
  <si>
    <t>Інші поточні видатки</t>
  </si>
  <si>
    <t xml:space="preserve">     250404    Інші  видатки</t>
  </si>
  <si>
    <t>Факт за 2013 рік</t>
  </si>
  <si>
    <t>Усього за 2014 рік</t>
  </si>
  <si>
    <t>Спеціальний фонд за 2014 рік(бюджет розвитку)</t>
  </si>
  <si>
    <t>До факту за 2013 рік</t>
  </si>
  <si>
    <t>Загальний фонд за 2014рік</t>
  </si>
  <si>
    <t xml:space="preserve">     150101  Капітальні вкладення</t>
  </si>
  <si>
    <t>091108 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Чорнобильскої катастрофи</t>
  </si>
  <si>
    <t xml:space="preserve"> Дані відділу фізичної культури та спорту Кіровоградської міської ради про використання коштів міського бюджету за 2014 рік </t>
  </si>
  <si>
    <t>РАЗОМ  по ЗАГАЛЬНОМУ ФОНДУ</t>
  </si>
  <si>
    <t>РАЗОМ  по СПЕЦІАЛЬНОМУ ФОНДУ</t>
  </si>
  <si>
    <t>Капітальне будівництво (придбання) інших об"єктів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</si>
</sst>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Arial Cyr"/>
      <family val="0"/>
    </font>
    <font>
      <b/>
      <sz val="17"/>
      <color indexed="8"/>
      <name val="Times New Roman"/>
      <family val="1"/>
    </font>
    <font>
      <sz val="17"/>
      <color indexed="8"/>
      <name val="Times New Roman"/>
      <family val="1"/>
    </font>
    <font>
      <b/>
      <sz val="17"/>
      <color indexed="9"/>
      <name val="Times New Roman"/>
      <family val="1"/>
    </font>
    <font>
      <sz val="17"/>
      <color indexed="9"/>
      <name val="Times New Roman"/>
      <family val="1"/>
    </font>
    <font>
      <sz val="15"/>
      <color indexed="8"/>
      <name val="Times New Roman"/>
      <family val="1"/>
    </font>
    <font>
      <sz val="14.5"/>
      <color indexed="8"/>
      <name val="Times New Roman"/>
      <family val="1"/>
    </font>
    <font>
      <i/>
      <sz val="14.5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6"/>
      <name val="Arial Cyr"/>
      <family val="0"/>
    </font>
    <font>
      <sz val="18"/>
      <color indexed="8"/>
      <name val="Times New Roman"/>
      <family val="1"/>
    </font>
    <font>
      <sz val="22"/>
      <color indexed="8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172" fontId="4" fillId="0" borderId="1" xfId="0" applyNumberFormat="1" applyFont="1" applyBorder="1" applyAlignment="1">
      <alignment/>
    </xf>
    <xf numFmtId="172" fontId="4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justify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172" fontId="5" fillId="0" borderId="1" xfId="0" applyNumberFormat="1" applyFont="1" applyBorder="1" applyAlignment="1">
      <alignment horizontal="center"/>
    </xf>
    <xf numFmtId="172" fontId="5" fillId="0" borderId="7" xfId="0" applyNumberFormat="1" applyFont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172" fontId="4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172" fontId="4" fillId="0" borderId="8" xfId="0" applyNumberFormat="1" applyFont="1" applyBorder="1" applyAlignment="1">
      <alignment horizontal="center"/>
    </xf>
    <xf numFmtId="172" fontId="4" fillId="0" borderId="9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0" fontId="4" fillId="0" borderId="2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/>
    </xf>
    <xf numFmtId="172" fontId="4" fillId="0" borderId="5" xfId="0" applyNumberFormat="1" applyFont="1" applyBorder="1" applyAlignment="1">
      <alignment/>
    </xf>
    <xf numFmtId="172" fontId="4" fillId="0" borderId="5" xfId="0" applyNumberFormat="1" applyFont="1" applyBorder="1" applyAlignment="1">
      <alignment horizontal="center"/>
    </xf>
    <xf numFmtId="172" fontId="4" fillId="0" borderId="6" xfId="0" applyNumberFormat="1" applyFont="1" applyBorder="1" applyAlignment="1">
      <alignment/>
    </xf>
    <xf numFmtId="0" fontId="5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172" fontId="4" fillId="0" borderId="12" xfId="0" applyNumberFormat="1" applyFont="1" applyBorder="1" applyAlignment="1">
      <alignment horizontal="center"/>
    </xf>
    <xf numFmtId="172" fontId="7" fillId="0" borderId="7" xfId="0" applyNumberFormat="1" applyFont="1" applyBorder="1" applyAlignment="1">
      <alignment horizontal="center"/>
    </xf>
    <xf numFmtId="172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2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72" fontId="11" fillId="0" borderId="1" xfId="0" applyNumberFormat="1" applyFont="1" applyBorder="1" applyAlignment="1">
      <alignment horizontal="right"/>
    </xf>
    <xf numFmtId="172" fontId="11" fillId="0" borderId="1" xfId="0" applyNumberFormat="1" applyFont="1" applyBorder="1" applyAlignment="1">
      <alignment horizontal="center"/>
    </xf>
    <xf numFmtId="172" fontId="11" fillId="0" borderId="1" xfId="0" applyNumberFormat="1" applyFont="1" applyBorder="1" applyAlignment="1">
      <alignment wrapText="1"/>
    </xf>
    <xf numFmtId="172" fontId="12" fillId="0" borderId="1" xfId="0" applyNumberFormat="1" applyFont="1" applyBorder="1" applyAlignment="1">
      <alignment horizontal="center"/>
    </xf>
    <xf numFmtId="172" fontId="12" fillId="0" borderId="1" xfId="0" applyNumberFormat="1" applyFont="1" applyBorder="1" applyAlignment="1">
      <alignment wrapText="1"/>
    </xf>
    <xf numFmtId="172" fontId="12" fillId="0" borderId="1" xfId="0" applyNumberFormat="1" applyFont="1" applyBorder="1" applyAlignment="1">
      <alignment horizontal="right"/>
    </xf>
    <xf numFmtId="172" fontId="12" fillId="0" borderId="1" xfId="0" applyNumberFormat="1" applyFont="1" applyBorder="1" applyAlignment="1">
      <alignment/>
    </xf>
    <xf numFmtId="172" fontId="12" fillId="0" borderId="18" xfId="0" applyNumberFormat="1" applyFont="1" applyBorder="1" applyAlignment="1">
      <alignment/>
    </xf>
    <xf numFmtId="172" fontId="12" fillId="0" borderId="8" xfId="0" applyNumberFormat="1" applyFont="1" applyBorder="1" applyAlignment="1">
      <alignment/>
    </xf>
    <xf numFmtId="172" fontId="12" fillId="0" borderId="8" xfId="0" applyNumberFormat="1" applyFont="1" applyBorder="1" applyAlignment="1">
      <alignment horizontal="center"/>
    </xf>
    <xf numFmtId="172" fontId="12" fillId="0" borderId="5" xfId="0" applyNumberFormat="1" applyFont="1" applyBorder="1" applyAlignment="1">
      <alignment/>
    </xf>
    <xf numFmtId="172" fontId="11" fillId="0" borderId="1" xfId="0" applyNumberFormat="1" applyFont="1" applyBorder="1" applyAlignment="1">
      <alignment/>
    </xf>
    <xf numFmtId="172" fontId="12" fillId="0" borderId="12" xfId="0" applyNumberFormat="1" applyFont="1" applyBorder="1" applyAlignment="1">
      <alignment/>
    </xf>
    <xf numFmtId="172" fontId="13" fillId="0" borderId="1" xfId="0" applyNumberFormat="1" applyFont="1" applyBorder="1" applyAlignment="1">
      <alignment horizontal="center"/>
    </xf>
    <xf numFmtId="172" fontId="14" fillId="0" borderId="1" xfId="0" applyNumberFormat="1" applyFont="1" applyBorder="1" applyAlignment="1">
      <alignment horizontal="center"/>
    </xf>
    <xf numFmtId="172" fontId="14" fillId="0" borderId="8" xfId="0" applyNumberFormat="1" applyFont="1" applyBorder="1" applyAlignment="1">
      <alignment horizontal="center"/>
    </xf>
    <xf numFmtId="172" fontId="12" fillId="0" borderId="19" xfId="0" applyNumberFormat="1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1" fillId="0" borderId="20" xfId="0" applyNumberFormat="1" applyFont="1" applyBorder="1" applyAlignment="1">
      <alignment vertical="center"/>
    </xf>
    <xf numFmtId="172" fontId="11" fillId="0" borderId="20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left"/>
    </xf>
    <xf numFmtId="0" fontId="15" fillId="0" borderId="2" xfId="0" applyFont="1" applyBorder="1" applyAlignment="1">
      <alignment/>
    </xf>
    <xf numFmtId="0" fontId="16" fillId="0" borderId="2" xfId="0" applyFont="1" applyBorder="1" applyAlignment="1">
      <alignment horizontal="left"/>
    </xf>
    <xf numFmtId="0" fontId="17" fillId="0" borderId="3" xfId="0" applyFont="1" applyBorder="1" applyAlignment="1">
      <alignment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horizontal="center" wrapText="1"/>
    </xf>
    <xf numFmtId="0" fontId="15" fillId="0" borderId="11" xfId="0" applyFont="1" applyBorder="1" applyAlignment="1">
      <alignment/>
    </xf>
    <xf numFmtId="0" fontId="15" fillId="0" borderId="1" xfId="0" applyFont="1" applyBorder="1" applyAlignment="1">
      <alignment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172" fontId="14" fillId="0" borderId="12" xfId="0" applyNumberFormat="1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8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5" fillId="0" borderId="1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 vertical="center"/>
    </xf>
    <xf numFmtId="0" fontId="17" fillId="0" borderId="3" xfId="0" applyFont="1" applyBorder="1" applyAlignment="1">
      <alignment wrapText="1"/>
    </xf>
    <xf numFmtId="0" fontId="5" fillId="0" borderId="11" xfId="0" applyFont="1" applyBorder="1" applyAlignment="1">
      <alignment horizontal="left" wrapText="1"/>
    </xf>
    <xf numFmtId="172" fontId="12" fillId="0" borderId="21" xfId="0" applyNumberFormat="1" applyFont="1" applyBorder="1" applyAlignment="1">
      <alignment/>
    </xf>
    <xf numFmtId="0" fontId="4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172" fontId="11" fillId="0" borderId="12" xfId="0" applyNumberFormat="1" applyFont="1" applyBorder="1" applyAlignment="1">
      <alignment/>
    </xf>
    <xf numFmtId="172" fontId="5" fillId="0" borderId="1" xfId="0" applyNumberFormat="1" applyFont="1" applyBorder="1" applyAlignment="1">
      <alignment horizontal="center"/>
    </xf>
    <xf numFmtId="172" fontId="5" fillId="0" borderId="12" xfId="0" applyNumberFormat="1" applyFont="1" applyBorder="1" applyAlignment="1">
      <alignment horizontal="center"/>
    </xf>
    <xf numFmtId="172" fontId="11" fillId="0" borderId="1" xfId="0" applyNumberFormat="1" applyFont="1" applyBorder="1" applyAlignment="1">
      <alignment/>
    </xf>
    <xf numFmtId="172" fontId="5" fillId="0" borderId="7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172" fontId="1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2" fontId="3" fillId="0" borderId="1" xfId="0" applyNumberFormat="1" applyFont="1" applyBorder="1" applyAlignment="1">
      <alignment/>
    </xf>
    <xf numFmtId="0" fontId="5" fillId="0" borderId="26" xfId="0" applyFont="1" applyBorder="1" applyAlignment="1">
      <alignment horizontal="center" wrapText="1"/>
    </xf>
    <xf numFmtId="172" fontId="11" fillId="0" borderId="12" xfId="0" applyNumberFormat="1" applyFont="1" applyBorder="1" applyAlignment="1">
      <alignment horizontal="right"/>
    </xf>
    <xf numFmtId="172" fontId="12" fillId="0" borderId="12" xfId="0" applyNumberFormat="1" applyFont="1" applyBorder="1" applyAlignment="1">
      <alignment horizontal="center"/>
    </xf>
    <xf numFmtId="172" fontId="9" fillId="0" borderId="1" xfId="0" applyNumberFormat="1" applyFont="1" applyBorder="1" applyAlignment="1">
      <alignment/>
    </xf>
    <xf numFmtId="172" fontId="9" fillId="0" borderId="8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172" fontId="4" fillId="0" borderId="20" xfId="0" applyNumberFormat="1" applyFont="1" applyBorder="1" applyAlignment="1">
      <alignment horizontal="center"/>
    </xf>
    <xf numFmtId="172" fontId="5" fillId="0" borderId="2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9" fillId="0" borderId="27" xfId="0" applyFont="1" applyBorder="1" applyAlignment="1">
      <alignment horizontal="left" wrapText="1"/>
    </xf>
    <xf numFmtId="0" fontId="20" fillId="0" borderId="28" xfId="0" applyFont="1" applyBorder="1" applyAlignment="1">
      <alignment wrapText="1"/>
    </xf>
    <xf numFmtId="0" fontId="20" fillId="0" borderId="29" xfId="0" applyFont="1" applyBorder="1" applyAlignment="1">
      <alignment wrapText="1"/>
    </xf>
    <xf numFmtId="0" fontId="18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8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141"/>
  <sheetViews>
    <sheetView showZeros="0" tabSelected="1" view="pageBreakPreview" zoomScale="55" zoomScaleNormal="75" zoomScaleSheetLayoutView="55" workbookViewId="0" topLeftCell="A1">
      <selection activeCell="E145" sqref="E145"/>
    </sheetView>
  </sheetViews>
  <sheetFormatPr defaultColWidth="9.00390625" defaultRowHeight="12.75"/>
  <cols>
    <col min="1" max="1" width="1.75390625" style="5" customWidth="1"/>
    <col min="2" max="2" width="53.125" style="5" customWidth="1"/>
    <col min="3" max="3" width="7.625" style="7" customWidth="1"/>
    <col min="4" max="4" width="9.875" style="5" customWidth="1"/>
    <col min="5" max="5" width="10.25390625" style="5" customWidth="1"/>
    <col min="6" max="6" width="9.625" style="5" customWidth="1"/>
    <col min="7" max="7" width="10.375" style="5" customWidth="1"/>
    <col min="8" max="8" width="10.625" style="5" customWidth="1"/>
    <col min="9" max="9" width="11.375" style="5" customWidth="1"/>
    <col min="10" max="10" width="10.875" style="5" customWidth="1"/>
    <col min="11" max="11" width="11.25390625" style="5" customWidth="1"/>
    <col min="12" max="12" width="10.75390625" style="6" customWidth="1"/>
    <col min="13" max="13" width="10.125" style="5" customWidth="1"/>
    <col min="14" max="14" width="9.125" style="5" customWidth="1"/>
    <col min="15" max="15" width="13.75390625" style="5" customWidth="1"/>
    <col min="16" max="16" width="10.00390625" style="5" customWidth="1"/>
    <col min="17" max="17" width="10.25390625" style="5" customWidth="1"/>
    <col min="18" max="16384" width="9.125" style="5" customWidth="1"/>
  </cols>
  <sheetData>
    <row r="1" spans="1:19" ht="70.5" customHeight="1">
      <c r="A1" s="36"/>
      <c r="B1" s="131" t="s">
        <v>76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S1" s="7"/>
    </row>
    <row r="2" spans="1:17" ht="8.25" customHeight="1">
      <c r="A2" s="36"/>
      <c r="B2" s="36"/>
      <c r="D2" s="38"/>
      <c r="E2" s="36"/>
      <c r="F2" s="36"/>
      <c r="G2" s="36"/>
      <c r="H2" s="36"/>
      <c r="I2" s="36"/>
      <c r="J2" s="36"/>
      <c r="K2" s="36"/>
      <c r="L2" s="37"/>
      <c r="M2" s="36"/>
      <c r="N2" s="36"/>
      <c r="O2" s="36"/>
      <c r="P2" s="36"/>
      <c r="Q2" s="36"/>
    </row>
    <row r="3" spans="1:17" ht="21" thickBot="1">
      <c r="A3" s="36"/>
      <c r="B3" s="36"/>
      <c r="D3" s="38"/>
      <c r="E3" s="36"/>
      <c r="F3" s="36"/>
      <c r="G3" s="36"/>
      <c r="H3" s="36"/>
      <c r="I3" s="36"/>
      <c r="J3" s="36"/>
      <c r="K3" s="36"/>
      <c r="L3" s="37"/>
      <c r="M3" s="39"/>
      <c r="N3" s="39" t="s">
        <v>38</v>
      </c>
      <c r="O3" s="36"/>
      <c r="P3" s="36"/>
      <c r="Q3" s="36"/>
    </row>
    <row r="4" spans="1:17" s="79" customFormat="1" ht="58.5" customHeight="1">
      <c r="A4" s="78"/>
      <c r="B4" s="40"/>
      <c r="C4" s="9"/>
      <c r="D4" s="133" t="s">
        <v>69</v>
      </c>
      <c r="E4" s="135"/>
      <c r="F4" s="136"/>
      <c r="G4" s="133" t="s">
        <v>70</v>
      </c>
      <c r="H4" s="135"/>
      <c r="I4" s="136"/>
      <c r="J4" s="133" t="s">
        <v>73</v>
      </c>
      <c r="K4" s="135"/>
      <c r="L4" s="136"/>
      <c r="M4" s="133" t="s">
        <v>71</v>
      </c>
      <c r="N4" s="135"/>
      <c r="O4" s="136"/>
      <c r="P4" s="133" t="s">
        <v>72</v>
      </c>
      <c r="Q4" s="134"/>
    </row>
    <row r="5" spans="2:93" s="79" customFormat="1" ht="187.5" customHeight="1" thickBot="1">
      <c r="B5" s="80" t="s">
        <v>0</v>
      </c>
      <c r="C5" s="81" t="s">
        <v>52</v>
      </c>
      <c r="D5" s="85" t="s">
        <v>2</v>
      </c>
      <c r="E5" s="82" t="s">
        <v>39</v>
      </c>
      <c r="F5" s="82" t="s">
        <v>41</v>
      </c>
      <c r="G5" s="83" t="s">
        <v>1</v>
      </c>
      <c r="H5" s="83" t="s">
        <v>40</v>
      </c>
      <c r="I5" s="86" t="s">
        <v>54</v>
      </c>
      <c r="J5" s="83" t="s">
        <v>1</v>
      </c>
      <c r="K5" s="83" t="s">
        <v>40</v>
      </c>
      <c r="L5" s="86" t="s">
        <v>55</v>
      </c>
      <c r="M5" s="83" t="s">
        <v>1</v>
      </c>
      <c r="N5" s="83" t="s">
        <v>40</v>
      </c>
      <c r="O5" s="87" t="s">
        <v>56</v>
      </c>
      <c r="P5" s="83" t="s">
        <v>57</v>
      </c>
      <c r="Q5" s="88" t="s">
        <v>3</v>
      </c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</row>
    <row r="6" spans="2:93" ht="30.75" customHeight="1">
      <c r="B6" s="41" t="s">
        <v>36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</row>
    <row r="7" spans="2:93" ht="24" customHeight="1">
      <c r="B7" s="44" t="s">
        <v>4</v>
      </c>
      <c r="C7" s="89" t="s">
        <v>5</v>
      </c>
      <c r="D7" s="47">
        <f>D8</f>
        <v>287.2</v>
      </c>
      <c r="E7" s="47">
        <f>E8</f>
        <v>287.2</v>
      </c>
      <c r="F7" s="49"/>
      <c r="G7" s="47">
        <f>J7+M7</f>
        <v>331.3</v>
      </c>
      <c r="H7" s="47">
        <f>K7+N7</f>
        <v>329.5</v>
      </c>
      <c r="I7" s="12">
        <f aca="true" t="shared" si="0" ref="I7:I16">H7*100/G7</f>
        <v>99.45668578327799</v>
      </c>
      <c r="J7" s="47">
        <f>J8</f>
        <v>331.3</v>
      </c>
      <c r="K7" s="47">
        <f>K8</f>
        <v>329.5</v>
      </c>
      <c r="L7" s="12">
        <f aca="true" t="shared" si="1" ref="L7:L17">K7*100/J7</f>
        <v>99.45668578327799</v>
      </c>
      <c r="M7" s="49"/>
      <c r="N7" s="49"/>
      <c r="O7" s="49"/>
      <c r="P7" s="47">
        <f>H7-D7</f>
        <v>42.30000000000001</v>
      </c>
      <c r="Q7" s="13">
        <f aca="true" t="shared" si="2" ref="Q7:Q16">H7*100/D7</f>
        <v>114.72841225626742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</row>
    <row r="8" spans="2:93" ht="22.5">
      <c r="B8" s="3" t="s">
        <v>53</v>
      </c>
      <c r="C8" s="89">
        <v>2000</v>
      </c>
      <c r="D8" s="47">
        <f>E8</f>
        <v>287.2</v>
      </c>
      <c r="E8" s="47">
        <f>E10+E11+E12</f>
        <v>287.2</v>
      </c>
      <c r="F8" s="51"/>
      <c r="G8" s="47">
        <f aca="true" t="shared" si="3" ref="G8:G17">J8+M8</f>
        <v>331.3</v>
      </c>
      <c r="H8" s="47">
        <f aca="true" t="shared" si="4" ref="H8:H17">K8+N8</f>
        <v>329.5</v>
      </c>
      <c r="I8" s="14">
        <f t="shared" si="0"/>
        <v>99.45668578327799</v>
      </c>
      <c r="J8" s="47">
        <f>J10+J11+J12</f>
        <v>331.3</v>
      </c>
      <c r="K8" s="47">
        <f>K10+K11+K12</f>
        <v>329.5</v>
      </c>
      <c r="L8" s="14">
        <f t="shared" si="1"/>
        <v>99.45668578327799</v>
      </c>
      <c r="M8" s="51"/>
      <c r="N8" s="51"/>
      <c r="O8" s="51"/>
      <c r="P8" s="47">
        <f aca="true" t="shared" si="5" ref="P8:P16">H8-D8</f>
        <v>42.30000000000001</v>
      </c>
      <c r="Q8" s="15">
        <f t="shared" si="2"/>
        <v>114.72841225626742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</row>
    <row r="9" spans="2:17" ht="22.5" hidden="1">
      <c r="B9" s="16" t="s">
        <v>6</v>
      </c>
      <c r="C9" s="90">
        <v>1100</v>
      </c>
      <c r="D9" s="52">
        <f>D10+D17</f>
        <v>175</v>
      </c>
      <c r="E9" s="52">
        <f>E10+E17</f>
        <v>175</v>
      </c>
      <c r="F9" s="53"/>
      <c r="G9" s="47">
        <f t="shared" si="3"/>
        <v>184.5</v>
      </c>
      <c r="H9" s="47">
        <f t="shared" si="4"/>
        <v>182.7</v>
      </c>
      <c r="I9" s="14">
        <f t="shared" si="0"/>
        <v>99.02439024390245</v>
      </c>
      <c r="J9" s="52">
        <f>J10+J17</f>
        <v>184.5</v>
      </c>
      <c r="K9" s="52">
        <f>K10+K17</f>
        <v>182.7</v>
      </c>
      <c r="L9" s="14">
        <f t="shared" si="1"/>
        <v>99.02439024390245</v>
      </c>
      <c r="M9" s="53"/>
      <c r="N9" s="53"/>
      <c r="O9" s="53"/>
      <c r="P9" s="47">
        <f t="shared" si="5"/>
        <v>7.699999999999989</v>
      </c>
      <c r="Q9" s="15">
        <f t="shared" si="2"/>
        <v>104.4</v>
      </c>
    </row>
    <row r="10" spans="2:17" ht="24.75" customHeight="1">
      <c r="B10" s="69" t="s">
        <v>59</v>
      </c>
      <c r="C10" s="89">
        <v>2110</v>
      </c>
      <c r="D10" s="53">
        <v>175</v>
      </c>
      <c r="E10" s="53">
        <v>175</v>
      </c>
      <c r="F10" s="53"/>
      <c r="G10" s="47">
        <f t="shared" si="3"/>
        <v>183</v>
      </c>
      <c r="H10" s="47">
        <f t="shared" si="4"/>
        <v>182.7</v>
      </c>
      <c r="I10" s="14">
        <f t="shared" si="0"/>
        <v>99.8360655737705</v>
      </c>
      <c r="J10" s="53">
        <v>183</v>
      </c>
      <c r="K10" s="53">
        <v>182.7</v>
      </c>
      <c r="L10" s="14">
        <f t="shared" si="1"/>
        <v>99.8360655737705</v>
      </c>
      <c r="M10" s="53"/>
      <c r="N10" s="53"/>
      <c r="O10" s="53"/>
      <c r="P10" s="47">
        <f t="shared" si="5"/>
        <v>7.699999999999989</v>
      </c>
      <c r="Q10" s="15">
        <f t="shared" si="2"/>
        <v>104.4</v>
      </c>
    </row>
    <row r="11" spans="2:17" ht="23.25" thickBot="1">
      <c r="B11" s="70" t="s">
        <v>60</v>
      </c>
      <c r="C11" s="91">
        <v>2120</v>
      </c>
      <c r="D11" s="54">
        <v>63.5</v>
      </c>
      <c r="E11" s="55">
        <v>63.5</v>
      </c>
      <c r="F11" s="53"/>
      <c r="G11" s="47">
        <f t="shared" si="3"/>
        <v>66.5</v>
      </c>
      <c r="H11" s="47">
        <f t="shared" si="4"/>
        <v>66.5</v>
      </c>
      <c r="I11" s="14">
        <f t="shared" si="0"/>
        <v>100</v>
      </c>
      <c r="J11" s="53">
        <v>66.5</v>
      </c>
      <c r="K11" s="53">
        <v>66.5</v>
      </c>
      <c r="L11" s="14">
        <f t="shared" si="1"/>
        <v>100</v>
      </c>
      <c r="M11" s="53"/>
      <c r="N11" s="53"/>
      <c r="O11" s="53"/>
      <c r="P11" s="47">
        <f t="shared" si="5"/>
        <v>3</v>
      </c>
      <c r="Q11" s="15">
        <f t="shared" si="2"/>
        <v>104.7244094488189</v>
      </c>
    </row>
    <row r="12" spans="2:17" ht="23.25" thickBot="1">
      <c r="B12" s="70" t="s">
        <v>61</v>
      </c>
      <c r="C12" s="91">
        <v>2200</v>
      </c>
      <c r="D12" s="54">
        <f>D13+D14+D16</f>
        <v>48.2</v>
      </c>
      <c r="E12" s="55">
        <f>E13+E14+E15+E16</f>
        <v>48.7</v>
      </c>
      <c r="F12" s="59"/>
      <c r="G12" s="47">
        <f t="shared" si="3"/>
        <v>81.8</v>
      </c>
      <c r="H12" s="47">
        <f t="shared" si="4"/>
        <v>80.3</v>
      </c>
      <c r="I12" s="14">
        <f t="shared" si="0"/>
        <v>98.16625916870416</v>
      </c>
      <c r="J12" s="59">
        <f>J13+J14+J15+J16+J17</f>
        <v>81.8</v>
      </c>
      <c r="K12" s="59">
        <f>K13+K14+K15+K16</f>
        <v>80.3</v>
      </c>
      <c r="L12" s="14">
        <f t="shared" si="1"/>
        <v>98.16625916870416</v>
      </c>
      <c r="M12" s="59"/>
      <c r="N12" s="59"/>
      <c r="O12" s="59"/>
      <c r="P12" s="47">
        <f t="shared" si="5"/>
        <v>32.099999999999994</v>
      </c>
      <c r="Q12" s="15">
        <f t="shared" si="2"/>
        <v>166.59751037344398</v>
      </c>
    </row>
    <row r="13" spans="2:17" ht="39" thickBot="1">
      <c r="B13" s="100" t="s">
        <v>46</v>
      </c>
      <c r="C13" s="91">
        <v>2210</v>
      </c>
      <c r="D13" s="54">
        <v>0.9</v>
      </c>
      <c r="E13" s="55">
        <f>D13</f>
        <v>0.9</v>
      </c>
      <c r="F13" s="59"/>
      <c r="G13" s="47">
        <f t="shared" si="3"/>
        <v>2.5</v>
      </c>
      <c r="H13" s="47">
        <f t="shared" si="4"/>
        <v>2.5</v>
      </c>
      <c r="I13" s="14">
        <f t="shared" si="0"/>
        <v>100</v>
      </c>
      <c r="J13" s="59">
        <v>2.5</v>
      </c>
      <c r="K13" s="59">
        <v>2.5</v>
      </c>
      <c r="L13" s="14">
        <f t="shared" si="1"/>
        <v>100</v>
      </c>
      <c r="M13" s="59"/>
      <c r="N13" s="59"/>
      <c r="O13" s="59"/>
      <c r="P13" s="47">
        <f t="shared" si="5"/>
        <v>1.6</v>
      </c>
      <c r="Q13" s="15">
        <f t="shared" si="2"/>
        <v>277.77777777777777</v>
      </c>
    </row>
    <row r="14" spans="2:17" ht="23.25" thickBot="1">
      <c r="B14" s="100" t="s">
        <v>62</v>
      </c>
      <c r="C14" s="91">
        <v>2240</v>
      </c>
      <c r="D14" s="54">
        <v>26.2</v>
      </c>
      <c r="E14" s="55">
        <f>D14</f>
        <v>26.2</v>
      </c>
      <c r="F14" s="59"/>
      <c r="G14" s="47">
        <f t="shared" si="3"/>
        <v>53.5</v>
      </c>
      <c r="H14" s="47">
        <f t="shared" si="4"/>
        <v>53.5</v>
      </c>
      <c r="I14" s="14">
        <f t="shared" si="0"/>
        <v>100</v>
      </c>
      <c r="J14" s="59">
        <v>53.5</v>
      </c>
      <c r="K14" s="59">
        <v>53.5</v>
      </c>
      <c r="L14" s="14">
        <f t="shared" si="1"/>
        <v>100</v>
      </c>
      <c r="M14" s="59"/>
      <c r="N14" s="59"/>
      <c r="O14" s="59"/>
      <c r="P14" s="47">
        <f t="shared" si="5"/>
        <v>27.3</v>
      </c>
      <c r="Q14" s="15">
        <f t="shared" si="2"/>
        <v>204.19847328244276</v>
      </c>
    </row>
    <row r="15" spans="2:17" ht="23.25" thickBot="1">
      <c r="B15" s="100" t="s">
        <v>63</v>
      </c>
      <c r="C15" s="91">
        <v>2250</v>
      </c>
      <c r="D15" s="54">
        <v>0.5</v>
      </c>
      <c r="E15" s="55">
        <f>D15</f>
        <v>0.5</v>
      </c>
      <c r="F15" s="59"/>
      <c r="G15" s="47">
        <f t="shared" si="3"/>
        <v>0</v>
      </c>
      <c r="H15" s="47">
        <f t="shared" si="4"/>
        <v>0</v>
      </c>
      <c r="I15" s="14">
        <v>0</v>
      </c>
      <c r="J15" s="59">
        <v>0</v>
      </c>
      <c r="K15" s="59">
        <v>0</v>
      </c>
      <c r="L15" s="14">
        <v>0</v>
      </c>
      <c r="M15" s="59"/>
      <c r="N15" s="59"/>
      <c r="O15" s="59"/>
      <c r="P15" s="47">
        <f t="shared" si="5"/>
        <v>-0.5</v>
      </c>
      <c r="Q15" s="15">
        <f t="shared" si="2"/>
        <v>0</v>
      </c>
    </row>
    <row r="16" spans="2:17" ht="39" thickBot="1">
      <c r="B16" s="100" t="s">
        <v>15</v>
      </c>
      <c r="C16" s="91">
        <v>2270</v>
      </c>
      <c r="D16" s="54">
        <v>21.1</v>
      </c>
      <c r="E16" s="55">
        <f>D16</f>
        <v>21.1</v>
      </c>
      <c r="F16" s="59"/>
      <c r="G16" s="47">
        <f t="shared" si="3"/>
        <v>24.3</v>
      </c>
      <c r="H16" s="47">
        <f t="shared" si="4"/>
        <v>24.3</v>
      </c>
      <c r="I16" s="14">
        <f t="shared" si="0"/>
        <v>100</v>
      </c>
      <c r="J16" s="59">
        <v>24.3</v>
      </c>
      <c r="K16" s="59">
        <v>24.3</v>
      </c>
      <c r="L16" s="14">
        <f t="shared" si="1"/>
        <v>100</v>
      </c>
      <c r="M16" s="59"/>
      <c r="N16" s="59"/>
      <c r="O16" s="59"/>
      <c r="P16" s="47">
        <f t="shared" si="5"/>
        <v>3.1999999999999993</v>
      </c>
      <c r="Q16" s="15">
        <f t="shared" si="2"/>
        <v>115.16587677725117</v>
      </c>
    </row>
    <row r="17" spans="2:17" ht="57.75" customHeight="1" thickBot="1">
      <c r="B17" s="32" t="s">
        <v>28</v>
      </c>
      <c r="C17" s="91">
        <v>2282</v>
      </c>
      <c r="D17" s="54"/>
      <c r="E17" s="55"/>
      <c r="F17" s="55"/>
      <c r="G17" s="47">
        <f t="shared" si="3"/>
        <v>1.5</v>
      </c>
      <c r="H17" s="47">
        <f t="shared" si="4"/>
        <v>0</v>
      </c>
      <c r="I17" s="19"/>
      <c r="J17" s="55">
        <v>1.5</v>
      </c>
      <c r="K17" s="55">
        <v>0</v>
      </c>
      <c r="L17" s="14">
        <f t="shared" si="1"/>
        <v>0</v>
      </c>
      <c r="M17" s="55"/>
      <c r="N17" s="55"/>
      <c r="O17" s="55"/>
      <c r="P17" s="53">
        <f>H17-D17</f>
        <v>0</v>
      </c>
      <c r="Q17" s="15"/>
    </row>
    <row r="18" spans="2:17" ht="28.5" customHeight="1">
      <c r="B18" s="42" t="s">
        <v>58</v>
      </c>
      <c r="C18" s="92"/>
      <c r="D18" s="57"/>
      <c r="E18" s="57"/>
      <c r="F18" s="57"/>
      <c r="G18" s="57"/>
      <c r="H18" s="57"/>
      <c r="I18" s="27"/>
      <c r="J18" s="57"/>
      <c r="K18" s="57"/>
      <c r="L18" s="28"/>
      <c r="M18" s="57"/>
      <c r="N18" s="57"/>
      <c r="O18" s="57"/>
      <c r="P18" s="57"/>
      <c r="Q18" s="29"/>
    </row>
    <row r="19" spans="2:17" ht="24" customHeight="1">
      <c r="B19" s="44" t="s">
        <v>4</v>
      </c>
      <c r="C19" s="89" t="s">
        <v>5</v>
      </c>
      <c r="D19" s="47">
        <f>E19+F19</f>
        <v>5161</v>
      </c>
      <c r="E19" s="47">
        <f>E20+E32</f>
        <v>5124.5</v>
      </c>
      <c r="F19" s="47">
        <f>F32</f>
        <v>36.5</v>
      </c>
      <c r="G19" s="47">
        <f>J19+M19</f>
        <v>5573.4</v>
      </c>
      <c r="H19" s="47">
        <f>K19+N19</f>
        <v>5458.4</v>
      </c>
      <c r="I19" s="12">
        <f>H19*100/G19</f>
        <v>97.93662755230201</v>
      </c>
      <c r="J19" s="47">
        <f>J20</f>
        <v>5158.9</v>
      </c>
      <c r="K19" s="47">
        <f>K20</f>
        <v>5069.9</v>
      </c>
      <c r="L19" s="12">
        <f>K19*100/J19</f>
        <v>98.27482602880458</v>
      </c>
      <c r="M19" s="47">
        <f>M32</f>
        <v>414.5</v>
      </c>
      <c r="N19" s="47">
        <f>N32</f>
        <v>388.5</v>
      </c>
      <c r="O19" s="106">
        <f>N19*100/M19</f>
        <v>93.72738238841978</v>
      </c>
      <c r="P19" s="58">
        <f>H19-D19</f>
        <v>297.39999999999964</v>
      </c>
      <c r="Q19" s="13">
        <f>H19*100/D19</f>
        <v>105.762449137764</v>
      </c>
    </row>
    <row r="20" spans="2:17" ht="21.75">
      <c r="B20" s="3" t="s">
        <v>53</v>
      </c>
      <c r="C20" s="89">
        <v>2000</v>
      </c>
      <c r="D20" s="47">
        <f aca="true" t="shared" si="6" ref="D20:D34">E20+F20</f>
        <v>5124.5</v>
      </c>
      <c r="E20" s="47">
        <f>E22+E24+E25</f>
        <v>5124.5</v>
      </c>
      <c r="F20" s="47"/>
      <c r="G20" s="47">
        <f aca="true" t="shared" si="7" ref="G20:G34">J20+M20</f>
        <v>5158.9</v>
      </c>
      <c r="H20" s="47">
        <f aca="true" t="shared" si="8" ref="H20:H34">K20+N20</f>
        <v>5291.9</v>
      </c>
      <c r="I20" s="14">
        <f>H20*100/G20</f>
        <v>102.5780689681909</v>
      </c>
      <c r="J20" s="47">
        <f>J22+J24+J25</f>
        <v>5158.9</v>
      </c>
      <c r="K20" s="47">
        <f>K22+K24+K25</f>
        <v>5069.9</v>
      </c>
      <c r="L20" s="14">
        <f>K20*100/J20</f>
        <v>98.27482602880458</v>
      </c>
      <c r="M20" s="47"/>
      <c r="N20" s="47">
        <f>N21</f>
        <v>222</v>
      </c>
      <c r="O20" s="60" t="e">
        <f aca="true" t="shared" si="9" ref="O20:O34">N20*100/M20</f>
        <v>#DIV/0!</v>
      </c>
      <c r="P20" s="58">
        <f aca="true" t="shared" si="10" ref="P20:P34">H20-D20</f>
        <v>167.39999999999964</v>
      </c>
      <c r="Q20" s="15">
        <f>H20*100/D20</f>
        <v>103.26666016196702</v>
      </c>
    </row>
    <row r="21" spans="2:17" ht="22.5" hidden="1">
      <c r="B21" s="16" t="s">
        <v>6</v>
      </c>
      <c r="C21" s="90">
        <v>1100</v>
      </c>
      <c r="D21" s="47">
        <f t="shared" si="6"/>
        <v>3339.6</v>
      </c>
      <c r="E21" s="52">
        <f>E29+E22+E28</f>
        <v>3339.6</v>
      </c>
      <c r="F21" s="52">
        <f>F29+F22+F28</f>
        <v>0</v>
      </c>
      <c r="G21" s="47">
        <f t="shared" si="7"/>
        <v>248</v>
      </c>
      <c r="H21" s="47">
        <f t="shared" si="8"/>
        <v>222</v>
      </c>
      <c r="I21" s="14">
        <f>H21*100/G21</f>
        <v>89.51612903225806</v>
      </c>
      <c r="J21" s="52"/>
      <c r="K21" s="52"/>
      <c r="L21" s="14" t="e">
        <f>K21*100/J21</f>
        <v>#DIV/0!</v>
      </c>
      <c r="M21" s="52">
        <f>M29+M22+M28</f>
        <v>248</v>
      </c>
      <c r="N21" s="52">
        <f>N29+N22+N28</f>
        <v>222</v>
      </c>
      <c r="O21" s="60">
        <f t="shared" si="9"/>
        <v>89.51612903225806</v>
      </c>
      <c r="P21" s="58">
        <f t="shared" si="10"/>
        <v>-3117.6</v>
      </c>
      <c r="Q21" s="15">
        <f aca="true" t="shared" si="11" ref="Q21:Q33">H21*100/D21</f>
        <v>6.647502694933525</v>
      </c>
    </row>
    <row r="22" spans="2:17" ht="22.5">
      <c r="B22" s="69" t="s">
        <v>59</v>
      </c>
      <c r="C22" s="89">
        <v>2110</v>
      </c>
      <c r="D22" s="47">
        <f t="shared" si="6"/>
        <v>3314.4</v>
      </c>
      <c r="E22" s="52">
        <v>3314.4</v>
      </c>
      <c r="F22" s="52">
        <f>SUM(F23:F27)</f>
        <v>0</v>
      </c>
      <c r="G22" s="47">
        <f t="shared" si="7"/>
        <v>3257.7</v>
      </c>
      <c r="H22" s="47">
        <f t="shared" si="8"/>
        <v>3257.7</v>
      </c>
      <c r="I22" s="14">
        <f aca="true" t="shared" si="12" ref="I22:I33">H22*100/G22</f>
        <v>100</v>
      </c>
      <c r="J22" s="52">
        <v>3257.7</v>
      </c>
      <c r="K22" s="52">
        <v>3257.7</v>
      </c>
      <c r="L22" s="14">
        <f aca="true" t="shared" si="13" ref="L22:L31">K22*100/J22</f>
        <v>100</v>
      </c>
      <c r="M22" s="52">
        <f>SUM(M23:M27)</f>
        <v>0</v>
      </c>
      <c r="N22" s="52">
        <f>SUM(N23:N27)</f>
        <v>0</v>
      </c>
      <c r="O22" s="60" t="e">
        <f t="shared" si="9"/>
        <v>#DIV/0!</v>
      </c>
      <c r="P22" s="58">
        <f t="shared" si="10"/>
        <v>-56.70000000000027</v>
      </c>
      <c r="Q22" s="15">
        <f t="shared" si="11"/>
        <v>98.289283128168</v>
      </c>
    </row>
    <row r="23" spans="2:17" ht="23.25" hidden="1" thickBot="1">
      <c r="B23" s="70" t="s">
        <v>60</v>
      </c>
      <c r="C23" s="91">
        <v>2120</v>
      </c>
      <c r="D23" s="47">
        <f t="shared" si="6"/>
        <v>0</v>
      </c>
      <c r="E23" s="53"/>
      <c r="F23" s="52"/>
      <c r="G23" s="47">
        <f t="shared" si="7"/>
        <v>0</v>
      </c>
      <c r="H23" s="47">
        <f t="shared" si="8"/>
        <v>0</v>
      </c>
      <c r="I23" s="14" t="e">
        <f t="shared" si="12"/>
        <v>#DIV/0!</v>
      </c>
      <c r="J23" s="53"/>
      <c r="K23" s="53"/>
      <c r="L23" s="14" t="e">
        <f t="shared" si="13"/>
        <v>#DIV/0!</v>
      </c>
      <c r="M23" s="52"/>
      <c r="N23" s="52"/>
      <c r="O23" s="60" t="e">
        <f t="shared" si="9"/>
        <v>#DIV/0!</v>
      </c>
      <c r="P23" s="58">
        <f t="shared" si="10"/>
        <v>0</v>
      </c>
      <c r="Q23" s="15" t="e">
        <f t="shared" si="11"/>
        <v>#DIV/0!</v>
      </c>
    </row>
    <row r="24" spans="2:17" ht="23.25" thickBot="1">
      <c r="B24" s="70" t="s">
        <v>60</v>
      </c>
      <c r="C24" s="91">
        <v>2120</v>
      </c>
      <c r="D24" s="47">
        <f t="shared" si="6"/>
        <v>1172</v>
      </c>
      <c r="E24" s="53">
        <v>1172</v>
      </c>
      <c r="F24" s="52"/>
      <c r="G24" s="47">
        <f t="shared" si="7"/>
        <v>1162.3</v>
      </c>
      <c r="H24" s="47">
        <f t="shared" si="8"/>
        <v>1162.2</v>
      </c>
      <c r="I24" s="14">
        <f t="shared" si="12"/>
        <v>99.99139636926783</v>
      </c>
      <c r="J24" s="53">
        <v>1162.3</v>
      </c>
      <c r="K24" s="53">
        <v>1162.2</v>
      </c>
      <c r="L24" s="14">
        <f t="shared" si="13"/>
        <v>99.99139636926783</v>
      </c>
      <c r="M24" s="52"/>
      <c r="N24" s="52"/>
      <c r="O24" s="60" t="e">
        <f t="shared" si="9"/>
        <v>#DIV/0!</v>
      </c>
      <c r="P24" s="58">
        <f t="shared" si="10"/>
        <v>-9.799999999999955</v>
      </c>
      <c r="Q24" s="15">
        <f t="shared" si="11"/>
        <v>99.16382252559727</v>
      </c>
    </row>
    <row r="25" spans="2:17" ht="23.25" thickBot="1">
      <c r="B25" s="70" t="s">
        <v>61</v>
      </c>
      <c r="C25" s="91">
        <v>2200</v>
      </c>
      <c r="D25" s="47">
        <f t="shared" si="6"/>
        <v>638.1</v>
      </c>
      <c r="E25" s="53">
        <f>E26+E27+E28+E30+E31</f>
        <v>638.1</v>
      </c>
      <c r="F25" s="52"/>
      <c r="G25" s="47">
        <f t="shared" si="7"/>
        <v>738.8999999999999</v>
      </c>
      <c r="H25" s="47">
        <f t="shared" si="8"/>
        <v>650</v>
      </c>
      <c r="I25" s="14">
        <f t="shared" si="12"/>
        <v>87.96860197591015</v>
      </c>
      <c r="J25" s="53">
        <f>J26+J27+J28+J30+J31</f>
        <v>738.8999999999999</v>
      </c>
      <c r="K25" s="53">
        <f>K26+K27+K28+K30+K31</f>
        <v>650</v>
      </c>
      <c r="L25" s="14">
        <f t="shared" si="13"/>
        <v>87.96860197591015</v>
      </c>
      <c r="M25" s="52"/>
      <c r="N25" s="52"/>
      <c r="O25" s="60" t="e">
        <f t="shared" si="9"/>
        <v>#DIV/0!</v>
      </c>
      <c r="P25" s="58">
        <f t="shared" si="10"/>
        <v>11.899999999999977</v>
      </c>
      <c r="Q25" s="15">
        <f t="shared" si="11"/>
        <v>101.86491145588465</v>
      </c>
    </row>
    <row r="26" spans="2:17" ht="39" thickBot="1">
      <c r="B26" s="100" t="s">
        <v>46</v>
      </c>
      <c r="C26" s="91">
        <v>2210</v>
      </c>
      <c r="D26" s="47">
        <f t="shared" si="6"/>
        <v>53.5</v>
      </c>
      <c r="E26" s="53">
        <v>53.5</v>
      </c>
      <c r="F26" s="52"/>
      <c r="G26" s="47">
        <f t="shared" si="7"/>
        <v>113.2</v>
      </c>
      <c r="H26" s="47">
        <f t="shared" si="8"/>
        <v>102.7</v>
      </c>
      <c r="I26" s="14">
        <f t="shared" si="12"/>
        <v>90.7243816254417</v>
      </c>
      <c r="J26" s="53">
        <v>113.2</v>
      </c>
      <c r="K26" s="53">
        <v>102.7</v>
      </c>
      <c r="L26" s="14">
        <f t="shared" si="13"/>
        <v>90.7243816254417</v>
      </c>
      <c r="M26" s="52"/>
      <c r="N26" s="52"/>
      <c r="O26" s="60" t="e">
        <f t="shared" si="9"/>
        <v>#DIV/0!</v>
      </c>
      <c r="P26" s="58">
        <f t="shared" si="10"/>
        <v>49.2</v>
      </c>
      <c r="Q26" s="15">
        <f t="shared" si="11"/>
        <v>191.9626168224299</v>
      </c>
    </row>
    <row r="27" spans="2:17" ht="23.25" thickBot="1">
      <c r="B27" s="100" t="s">
        <v>62</v>
      </c>
      <c r="C27" s="91">
        <v>2240</v>
      </c>
      <c r="D27" s="47">
        <f t="shared" si="6"/>
        <v>91.3</v>
      </c>
      <c r="E27" s="53">
        <v>91.3</v>
      </c>
      <c r="F27" s="52"/>
      <c r="G27" s="47">
        <f t="shared" si="7"/>
        <v>149</v>
      </c>
      <c r="H27" s="47">
        <f t="shared" si="8"/>
        <v>112</v>
      </c>
      <c r="I27" s="14">
        <f t="shared" si="12"/>
        <v>75.16778523489933</v>
      </c>
      <c r="J27" s="53">
        <v>149</v>
      </c>
      <c r="K27" s="53">
        <v>112</v>
      </c>
      <c r="L27" s="14">
        <f t="shared" si="13"/>
        <v>75.16778523489933</v>
      </c>
      <c r="M27" s="52"/>
      <c r="N27" s="52"/>
      <c r="O27" s="60" t="e">
        <f t="shared" si="9"/>
        <v>#DIV/0!</v>
      </c>
      <c r="P27" s="58">
        <f t="shared" si="10"/>
        <v>20.700000000000003</v>
      </c>
      <c r="Q27" s="15">
        <f t="shared" si="11"/>
        <v>122.6725082146769</v>
      </c>
    </row>
    <row r="28" spans="2:17" ht="23.25" thickBot="1">
      <c r="B28" s="100" t="s">
        <v>63</v>
      </c>
      <c r="C28" s="91">
        <v>2250</v>
      </c>
      <c r="D28" s="47">
        <f t="shared" si="6"/>
        <v>25.2</v>
      </c>
      <c r="E28" s="53">
        <v>25.2</v>
      </c>
      <c r="F28" s="52"/>
      <c r="G28" s="47">
        <f t="shared" si="7"/>
        <v>36</v>
      </c>
      <c r="H28" s="47">
        <f t="shared" si="8"/>
        <v>29.2</v>
      </c>
      <c r="I28" s="14">
        <f t="shared" si="12"/>
        <v>81.11111111111111</v>
      </c>
      <c r="J28" s="53">
        <v>36</v>
      </c>
      <c r="K28" s="53">
        <v>29.2</v>
      </c>
      <c r="L28" s="14">
        <f t="shared" si="13"/>
        <v>81.11111111111111</v>
      </c>
      <c r="M28" s="52"/>
      <c r="N28" s="52"/>
      <c r="O28" s="60" t="e">
        <f t="shared" si="9"/>
        <v>#DIV/0!</v>
      </c>
      <c r="P28" s="58">
        <f t="shared" si="10"/>
        <v>4</v>
      </c>
      <c r="Q28" s="15">
        <f t="shared" si="11"/>
        <v>115.87301587301587</v>
      </c>
    </row>
    <row r="29" spans="2:17" ht="39" hidden="1" thickBot="1">
      <c r="B29" s="100" t="s">
        <v>15</v>
      </c>
      <c r="C29" s="91">
        <v>2270</v>
      </c>
      <c r="D29" s="47">
        <f t="shared" si="6"/>
        <v>0</v>
      </c>
      <c r="E29" s="63"/>
      <c r="F29" s="53">
        <f>F34</f>
        <v>0</v>
      </c>
      <c r="G29" s="47">
        <f t="shared" si="7"/>
        <v>248</v>
      </c>
      <c r="H29" s="47">
        <f t="shared" si="8"/>
        <v>222</v>
      </c>
      <c r="I29" s="14">
        <f t="shared" si="12"/>
        <v>89.51612903225806</v>
      </c>
      <c r="J29" s="63"/>
      <c r="K29" s="63"/>
      <c r="L29" s="14" t="e">
        <f t="shared" si="13"/>
        <v>#DIV/0!</v>
      </c>
      <c r="M29" s="53">
        <f>M34</f>
        <v>248</v>
      </c>
      <c r="N29" s="53">
        <f>N34</f>
        <v>222</v>
      </c>
      <c r="O29" s="60">
        <f t="shared" si="9"/>
        <v>89.51612903225806</v>
      </c>
      <c r="P29" s="58">
        <f t="shared" si="10"/>
        <v>222</v>
      </c>
      <c r="Q29" s="15" t="e">
        <f t="shared" si="11"/>
        <v>#DIV/0!</v>
      </c>
    </row>
    <row r="30" spans="2:17" ht="39" thickBot="1">
      <c r="B30" s="100" t="s">
        <v>15</v>
      </c>
      <c r="C30" s="94">
        <v>2270</v>
      </c>
      <c r="D30" s="47">
        <f t="shared" si="6"/>
        <v>464.4</v>
      </c>
      <c r="E30" s="102">
        <v>464.4</v>
      </c>
      <c r="F30" s="59"/>
      <c r="G30" s="47">
        <f t="shared" si="7"/>
        <v>422.4</v>
      </c>
      <c r="H30" s="47">
        <f t="shared" si="8"/>
        <v>391</v>
      </c>
      <c r="I30" s="14">
        <f t="shared" si="12"/>
        <v>92.56628787878789</v>
      </c>
      <c r="J30" s="102">
        <v>422.4</v>
      </c>
      <c r="K30" s="102">
        <v>391</v>
      </c>
      <c r="L30" s="14">
        <f t="shared" si="13"/>
        <v>92.56628787878789</v>
      </c>
      <c r="M30" s="59"/>
      <c r="N30" s="59"/>
      <c r="O30" s="60" t="e">
        <f t="shared" si="9"/>
        <v>#DIV/0!</v>
      </c>
      <c r="P30" s="58">
        <f t="shared" si="10"/>
        <v>-73.39999999999998</v>
      </c>
      <c r="Q30" s="15">
        <f t="shared" si="11"/>
        <v>84.19465977605513</v>
      </c>
    </row>
    <row r="31" spans="2:17" ht="57">
      <c r="B31" s="32" t="s">
        <v>28</v>
      </c>
      <c r="C31" s="94">
        <v>2282</v>
      </c>
      <c r="D31" s="47">
        <f t="shared" si="6"/>
        <v>3.7</v>
      </c>
      <c r="E31" s="102">
        <v>3.7</v>
      </c>
      <c r="F31" s="59"/>
      <c r="G31" s="47">
        <f t="shared" si="7"/>
        <v>18.3</v>
      </c>
      <c r="H31" s="47">
        <f t="shared" si="8"/>
        <v>15.1</v>
      </c>
      <c r="I31" s="14">
        <f t="shared" si="12"/>
        <v>82.51366120218579</v>
      </c>
      <c r="J31" s="102">
        <v>18.3</v>
      </c>
      <c r="K31" s="102">
        <v>15.1</v>
      </c>
      <c r="L31" s="14">
        <f t="shared" si="13"/>
        <v>82.51366120218579</v>
      </c>
      <c r="M31" s="53"/>
      <c r="N31" s="53"/>
      <c r="O31" s="60" t="e">
        <f t="shared" si="9"/>
        <v>#DIV/0!</v>
      </c>
      <c r="P31" s="58">
        <f t="shared" si="10"/>
        <v>11.399999999999999</v>
      </c>
      <c r="Q31" s="15">
        <f t="shared" si="11"/>
        <v>408.10810810810807</v>
      </c>
    </row>
    <row r="32" spans="2:17" ht="21.75">
      <c r="B32" s="101" t="s">
        <v>22</v>
      </c>
      <c r="C32" s="104">
        <v>3000</v>
      </c>
      <c r="D32" s="47">
        <f t="shared" si="6"/>
        <v>36.5</v>
      </c>
      <c r="E32" s="105"/>
      <c r="F32" s="105">
        <f>F33+F34</f>
        <v>36.5</v>
      </c>
      <c r="G32" s="47">
        <f t="shared" si="7"/>
        <v>414.5</v>
      </c>
      <c r="H32" s="47">
        <f t="shared" si="8"/>
        <v>388.5</v>
      </c>
      <c r="I32" s="106">
        <f t="shared" si="12"/>
        <v>93.72738238841978</v>
      </c>
      <c r="J32" s="105"/>
      <c r="K32" s="105"/>
      <c r="L32" s="107"/>
      <c r="M32" s="108">
        <f>M33+M34</f>
        <v>414.5</v>
      </c>
      <c r="N32" s="108">
        <f>N33+N34</f>
        <v>388.5</v>
      </c>
      <c r="O32" s="106">
        <v>11.7</v>
      </c>
      <c r="P32" s="58">
        <f t="shared" si="10"/>
        <v>352</v>
      </c>
      <c r="Q32" s="109">
        <f t="shared" si="11"/>
        <v>1064.3835616438357</v>
      </c>
    </row>
    <row r="33" spans="2:17" ht="38.25">
      <c r="B33" s="103" t="s">
        <v>65</v>
      </c>
      <c r="C33" s="94">
        <v>3110</v>
      </c>
      <c r="D33" s="47">
        <f t="shared" si="6"/>
        <v>36.5</v>
      </c>
      <c r="E33" s="59"/>
      <c r="F33" s="59">
        <v>36.5</v>
      </c>
      <c r="G33" s="47">
        <f t="shared" si="7"/>
        <v>166.5</v>
      </c>
      <c r="H33" s="47">
        <f t="shared" si="8"/>
        <v>166.5</v>
      </c>
      <c r="I33" s="14">
        <f t="shared" si="12"/>
        <v>100</v>
      </c>
      <c r="J33" s="59"/>
      <c r="K33" s="59"/>
      <c r="L33" s="33"/>
      <c r="M33" s="53">
        <v>166.5</v>
      </c>
      <c r="N33" s="53">
        <v>166.5</v>
      </c>
      <c r="O33" s="14">
        <f t="shared" si="9"/>
        <v>100</v>
      </c>
      <c r="P33" s="58">
        <f t="shared" si="10"/>
        <v>130</v>
      </c>
      <c r="Q33" s="15">
        <f t="shared" si="11"/>
        <v>456.16438356164383</v>
      </c>
    </row>
    <row r="34" spans="2:17" ht="23.25" thickBot="1">
      <c r="B34" s="31" t="s">
        <v>66</v>
      </c>
      <c r="C34" s="93">
        <v>3132</v>
      </c>
      <c r="D34" s="47">
        <f t="shared" si="6"/>
        <v>0</v>
      </c>
      <c r="E34" s="55"/>
      <c r="F34" s="55"/>
      <c r="G34" s="47">
        <f t="shared" si="7"/>
        <v>248</v>
      </c>
      <c r="H34" s="47">
        <f t="shared" si="8"/>
        <v>222</v>
      </c>
      <c r="I34" s="19">
        <f>H34*100/G34</f>
        <v>89.51612903225806</v>
      </c>
      <c r="J34" s="55"/>
      <c r="K34" s="55"/>
      <c r="L34" s="19"/>
      <c r="M34" s="55">
        <v>248</v>
      </c>
      <c r="N34" s="55">
        <v>222</v>
      </c>
      <c r="O34" s="19">
        <f t="shared" si="9"/>
        <v>89.51612903225806</v>
      </c>
      <c r="P34" s="58">
        <f t="shared" si="10"/>
        <v>222</v>
      </c>
      <c r="Q34" s="15"/>
    </row>
    <row r="35" spans="2:17" ht="27" customHeight="1">
      <c r="B35" s="42" t="s">
        <v>64</v>
      </c>
      <c r="C35" s="92"/>
      <c r="D35" s="57"/>
      <c r="E35" s="57"/>
      <c r="F35" s="57"/>
      <c r="G35" s="57"/>
      <c r="H35" s="57"/>
      <c r="I35" s="27"/>
      <c r="J35" s="57"/>
      <c r="K35" s="57"/>
      <c r="L35" s="28"/>
      <c r="M35" s="57"/>
      <c r="N35" s="57"/>
      <c r="O35" s="57"/>
      <c r="P35" s="57"/>
      <c r="Q35" s="29"/>
    </row>
    <row r="36" spans="2:17" ht="24" customHeight="1">
      <c r="B36" s="44" t="s">
        <v>4</v>
      </c>
      <c r="C36" s="89" t="s">
        <v>5</v>
      </c>
      <c r="D36" s="47">
        <f>E36+F36</f>
        <v>377.1</v>
      </c>
      <c r="E36" s="47">
        <f>E37</f>
        <v>307.5</v>
      </c>
      <c r="F36" s="47">
        <f>F56</f>
        <v>69.6</v>
      </c>
      <c r="G36" s="47">
        <f>J36+M36</f>
        <v>1074.3</v>
      </c>
      <c r="H36" s="47">
        <f>K36+N36</f>
        <v>1018</v>
      </c>
      <c r="I36" s="12">
        <f aca="true" t="shared" si="14" ref="I36:I68">H36*100/G36</f>
        <v>94.75937819975799</v>
      </c>
      <c r="J36" s="47">
        <f>J37</f>
        <v>975.3</v>
      </c>
      <c r="K36" s="47">
        <f>K37</f>
        <v>919</v>
      </c>
      <c r="L36" s="12">
        <f aca="true" t="shared" si="15" ref="L36:L53">K36*100/J36</f>
        <v>94.22741720496258</v>
      </c>
      <c r="M36" s="47">
        <f>M56</f>
        <v>99</v>
      </c>
      <c r="N36" s="47">
        <f>N56</f>
        <v>99</v>
      </c>
      <c r="O36" s="48">
        <f>N36*100/M36</f>
        <v>100</v>
      </c>
      <c r="P36" s="58">
        <f>H36-D36</f>
        <v>640.9</v>
      </c>
      <c r="Q36" s="13">
        <f aca="true" t="shared" si="16" ref="Q36:Q57">H36*100/D36</f>
        <v>269.9549191195969</v>
      </c>
    </row>
    <row r="37" spans="2:17" ht="22.5">
      <c r="B37" s="3" t="s">
        <v>53</v>
      </c>
      <c r="C37" s="89">
        <v>2000</v>
      </c>
      <c r="D37" s="47">
        <f aca="true" t="shared" si="17" ref="D37:D57">E37+F37</f>
        <v>307.5</v>
      </c>
      <c r="E37" s="47">
        <f>E42</f>
        <v>307.5</v>
      </c>
      <c r="F37" s="58"/>
      <c r="G37" s="47">
        <f aca="true" t="shared" si="18" ref="G37:G64">J37+M37</f>
        <v>975.3</v>
      </c>
      <c r="H37" s="47">
        <f aca="true" t="shared" si="19" ref="H37:H64">K37+N37</f>
        <v>919</v>
      </c>
      <c r="I37" s="14">
        <f t="shared" si="14"/>
        <v>94.22741720496258</v>
      </c>
      <c r="J37" s="47">
        <f>J42+J55+J56</f>
        <v>975.3</v>
      </c>
      <c r="K37" s="47">
        <f>K42+K55+K56</f>
        <v>919</v>
      </c>
      <c r="L37" s="14">
        <f t="shared" si="15"/>
        <v>94.22741720496258</v>
      </c>
      <c r="M37" s="58"/>
      <c r="N37" s="58"/>
      <c r="O37" s="50"/>
      <c r="P37" s="58">
        <f aca="true" t="shared" si="20" ref="P37:P57">H37-D37</f>
        <v>611.5</v>
      </c>
      <c r="Q37" s="15">
        <f t="shared" si="16"/>
        <v>298.8617886178862</v>
      </c>
    </row>
    <row r="38" spans="2:17" ht="22.5" hidden="1">
      <c r="B38" s="16" t="s">
        <v>6</v>
      </c>
      <c r="C38" s="89">
        <v>1100</v>
      </c>
      <c r="D38" s="47">
        <f t="shared" si="17"/>
        <v>0</v>
      </c>
      <c r="E38" s="47"/>
      <c r="F38" s="47"/>
      <c r="G38" s="47">
        <f t="shared" si="18"/>
        <v>0</v>
      </c>
      <c r="H38" s="47">
        <f t="shared" si="19"/>
        <v>0</v>
      </c>
      <c r="I38" s="14" t="e">
        <f t="shared" si="14"/>
        <v>#DIV/0!</v>
      </c>
      <c r="J38" s="47"/>
      <c r="K38" s="47"/>
      <c r="L38" s="14" t="e">
        <f t="shared" si="15"/>
        <v>#DIV/0!</v>
      </c>
      <c r="M38" s="47"/>
      <c r="N38" s="47"/>
      <c r="O38" s="50"/>
      <c r="P38" s="58">
        <f t="shared" si="20"/>
        <v>0</v>
      </c>
      <c r="Q38" s="15" t="e">
        <f t="shared" si="16"/>
        <v>#DIV/0!</v>
      </c>
    </row>
    <row r="39" spans="2:17" ht="24.75" customHeight="1" hidden="1">
      <c r="B39" s="69" t="s">
        <v>7</v>
      </c>
      <c r="C39" s="89">
        <v>2110</v>
      </c>
      <c r="D39" s="47">
        <f t="shared" si="17"/>
        <v>0</v>
      </c>
      <c r="E39" s="53"/>
      <c r="F39" s="53"/>
      <c r="G39" s="47">
        <f t="shared" si="18"/>
        <v>0</v>
      </c>
      <c r="H39" s="47">
        <f t="shared" si="19"/>
        <v>0</v>
      </c>
      <c r="I39" s="14" t="e">
        <f t="shared" si="14"/>
        <v>#DIV/0!</v>
      </c>
      <c r="J39" s="53"/>
      <c r="K39" s="53"/>
      <c r="L39" s="14" t="e">
        <f t="shared" si="15"/>
        <v>#DIV/0!</v>
      </c>
      <c r="M39" s="53"/>
      <c r="N39" s="53"/>
      <c r="O39" s="50"/>
      <c r="P39" s="58">
        <f t="shared" si="20"/>
        <v>0</v>
      </c>
      <c r="Q39" s="15" t="e">
        <f t="shared" si="16"/>
        <v>#DIV/0!</v>
      </c>
    </row>
    <row r="40" spans="2:17" ht="22.5" hidden="1">
      <c r="B40" s="18" t="s">
        <v>8</v>
      </c>
      <c r="C40" s="90">
        <v>1111</v>
      </c>
      <c r="D40" s="47">
        <f t="shared" si="17"/>
        <v>0</v>
      </c>
      <c r="E40" s="53"/>
      <c r="F40" s="53"/>
      <c r="G40" s="47">
        <f t="shared" si="18"/>
        <v>0</v>
      </c>
      <c r="H40" s="47">
        <f t="shared" si="19"/>
        <v>0</v>
      </c>
      <c r="I40" s="14" t="e">
        <f t="shared" si="14"/>
        <v>#DIV/0!</v>
      </c>
      <c r="J40" s="53"/>
      <c r="K40" s="53"/>
      <c r="L40" s="14" t="e">
        <f t="shared" si="15"/>
        <v>#DIV/0!</v>
      </c>
      <c r="M40" s="53"/>
      <c r="N40" s="53"/>
      <c r="O40" s="50"/>
      <c r="P40" s="58">
        <f t="shared" si="20"/>
        <v>0</v>
      </c>
      <c r="Q40" s="15" t="e">
        <f t="shared" si="16"/>
        <v>#DIV/0!</v>
      </c>
    </row>
    <row r="41" spans="2:17" ht="24.75" customHeight="1" hidden="1">
      <c r="B41" s="68" t="s">
        <v>9</v>
      </c>
      <c r="C41" s="89">
        <v>2120</v>
      </c>
      <c r="D41" s="47">
        <f t="shared" si="17"/>
        <v>0</v>
      </c>
      <c r="E41" s="53"/>
      <c r="F41" s="53"/>
      <c r="G41" s="47">
        <f t="shared" si="18"/>
        <v>0</v>
      </c>
      <c r="H41" s="47">
        <f t="shared" si="19"/>
        <v>0</v>
      </c>
      <c r="I41" s="14" t="e">
        <f t="shared" si="14"/>
        <v>#DIV/0!</v>
      </c>
      <c r="J41" s="53"/>
      <c r="K41" s="53"/>
      <c r="L41" s="14" t="e">
        <f t="shared" si="15"/>
        <v>#DIV/0!</v>
      </c>
      <c r="M41" s="53"/>
      <c r="N41" s="53"/>
      <c r="O41" s="50"/>
      <c r="P41" s="58">
        <f t="shared" si="20"/>
        <v>0</v>
      </c>
      <c r="Q41" s="15" t="e">
        <f t="shared" si="16"/>
        <v>#DIV/0!</v>
      </c>
    </row>
    <row r="42" spans="2:17" ht="24.75" customHeight="1" thickBot="1">
      <c r="B42" s="70" t="s">
        <v>61</v>
      </c>
      <c r="C42" s="89">
        <v>2200</v>
      </c>
      <c r="D42" s="47">
        <f t="shared" si="17"/>
        <v>307.5</v>
      </c>
      <c r="E42" s="53">
        <f>E44+E49+E50+E55</f>
        <v>307.5</v>
      </c>
      <c r="F42" s="53"/>
      <c r="G42" s="47">
        <f t="shared" si="18"/>
        <v>972.3</v>
      </c>
      <c r="H42" s="47">
        <f t="shared" si="19"/>
        <v>916</v>
      </c>
      <c r="I42" s="14">
        <f t="shared" si="14"/>
        <v>94.20960608865578</v>
      </c>
      <c r="J42" s="53">
        <f>J44+J49+J50</f>
        <v>972.3</v>
      </c>
      <c r="K42" s="53">
        <f>K44+K49+K50</f>
        <v>916</v>
      </c>
      <c r="L42" s="14">
        <f t="shared" si="15"/>
        <v>94.20960608865578</v>
      </c>
      <c r="M42" s="53"/>
      <c r="N42" s="53"/>
      <c r="O42" s="50"/>
      <c r="P42" s="58">
        <f t="shared" si="20"/>
        <v>608.5</v>
      </c>
      <c r="Q42" s="15">
        <f t="shared" si="16"/>
        <v>297.8861788617886</v>
      </c>
    </row>
    <row r="43" spans="2:17" ht="22.5" hidden="1">
      <c r="B43" s="18" t="s">
        <v>10</v>
      </c>
      <c r="C43" s="90">
        <v>1131</v>
      </c>
      <c r="D43" s="47">
        <f t="shared" si="17"/>
        <v>0</v>
      </c>
      <c r="E43" s="53"/>
      <c r="F43" s="53"/>
      <c r="G43" s="47">
        <f t="shared" si="18"/>
        <v>0</v>
      </c>
      <c r="H43" s="47">
        <f t="shared" si="19"/>
        <v>0</v>
      </c>
      <c r="I43" s="14" t="e">
        <f t="shared" si="14"/>
        <v>#DIV/0!</v>
      </c>
      <c r="J43" s="53"/>
      <c r="K43" s="53"/>
      <c r="L43" s="14" t="e">
        <f t="shared" si="15"/>
        <v>#DIV/0!</v>
      </c>
      <c r="M43" s="53"/>
      <c r="N43" s="53"/>
      <c r="O43" s="50"/>
      <c r="P43" s="58">
        <f t="shared" si="20"/>
        <v>0</v>
      </c>
      <c r="Q43" s="15" t="e">
        <f t="shared" si="16"/>
        <v>#DIV/0!</v>
      </c>
    </row>
    <row r="44" spans="2:17" ht="39" thickBot="1">
      <c r="B44" s="100" t="s">
        <v>46</v>
      </c>
      <c r="C44" s="91">
        <v>2210</v>
      </c>
      <c r="D44" s="47">
        <f t="shared" si="17"/>
        <v>13.1</v>
      </c>
      <c r="E44" s="53">
        <v>13.1</v>
      </c>
      <c r="F44" s="53"/>
      <c r="G44" s="47">
        <f t="shared" si="18"/>
        <v>46</v>
      </c>
      <c r="H44" s="47">
        <f t="shared" si="19"/>
        <v>46</v>
      </c>
      <c r="I44" s="35">
        <f t="shared" si="14"/>
        <v>100</v>
      </c>
      <c r="J44" s="53">
        <v>46</v>
      </c>
      <c r="K44" s="53">
        <v>46</v>
      </c>
      <c r="L44" s="14"/>
      <c r="M44" s="53"/>
      <c r="N44" s="53"/>
      <c r="O44" s="61"/>
      <c r="P44" s="58">
        <f t="shared" si="20"/>
        <v>32.9</v>
      </c>
      <c r="Q44" s="15">
        <f t="shared" si="16"/>
        <v>351.14503816793894</v>
      </c>
    </row>
    <row r="45" spans="2:17" ht="23.25" hidden="1" thickBot="1">
      <c r="B45" s="100" t="s">
        <v>62</v>
      </c>
      <c r="C45" s="91">
        <v>2240</v>
      </c>
      <c r="D45" s="47">
        <f t="shared" si="17"/>
        <v>0</v>
      </c>
      <c r="E45" s="53"/>
      <c r="F45" s="53"/>
      <c r="G45" s="47">
        <f t="shared" si="18"/>
        <v>0</v>
      </c>
      <c r="H45" s="47">
        <f t="shared" si="19"/>
        <v>0</v>
      </c>
      <c r="I45" s="14" t="e">
        <f t="shared" si="14"/>
        <v>#DIV/0!</v>
      </c>
      <c r="J45" s="53"/>
      <c r="K45" s="53"/>
      <c r="L45" s="14" t="e">
        <f t="shared" si="15"/>
        <v>#DIV/0!</v>
      </c>
      <c r="M45" s="53"/>
      <c r="N45" s="53"/>
      <c r="O45" s="61"/>
      <c r="P45" s="58">
        <f t="shared" si="20"/>
        <v>0</v>
      </c>
      <c r="Q45" s="15" t="e">
        <f t="shared" si="16"/>
        <v>#DIV/0!</v>
      </c>
    </row>
    <row r="46" spans="2:17" ht="23.25" hidden="1" thickBot="1">
      <c r="B46" s="100" t="s">
        <v>63</v>
      </c>
      <c r="C46" s="91">
        <v>2250</v>
      </c>
      <c r="D46" s="47">
        <f t="shared" si="17"/>
        <v>0</v>
      </c>
      <c r="E46" s="53"/>
      <c r="F46" s="53"/>
      <c r="G46" s="47">
        <f t="shared" si="18"/>
        <v>0</v>
      </c>
      <c r="H46" s="47">
        <f t="shared" si="19"/>
        <v>0</v>
      </c>
      <c r="I46" s="14" t="e">
        <f t="shared" si="14"/>
        <v>#DIV/0!</v>
      </c>
      <c r="J46" s="53"/>
      <c r="K46" s="53"/>
      <c r="L46" s="14" t="e">
        <f t="shared" si="15"/>
        <v>#DIV/0!</v>
      </c>
      <c r="M46" s="53"/>
      <c r="N46" s="53"/>
      <c r="O46" s="50"/>
      <c r="P46" s="58">
        <f t="shared" si="20"/>
        <v>0</v>
      </c>
      <c r="Q46" s="15" t="e">
        <f t="shared" si="16"/>
        <v>#DIV/0!</v>
      </c>
    </row>
    <row r="47" spans="2:17" ht="22.5" hidden="1">
      <c r="B47" s="18" t="s">
        <v>35</v>
      </c>
      <c r="C47" s="90">
        <v>1138</v>
      </c>
      <c r="D47" s="47">
        <f t="shared" si="17"/>
        <v>0</v>
      </c>
      <c r="E47" s="53"/>
      <c r="F47" s="53"/>
      <c r="G47" s="47">
        <f t="shared" si="18"/>
        <v>0</v>
      </c>
      <c r="H47" s="47">
        <f t="shared" si="19"/>
        <v>0</v>
      </c>
      <c r="I47" s="14" t="e">
        <f t="shared" si="14"/>
        <v>#DIV/0!</v>
      </c>
      <c r="J47" s="53"/>
      <c r="K47" s="53"/>
      <c r="L47" s="14"/>
      <c r="M47" s="53"/>
      <c r="N47" s="53"/>
      <c r="O47" s="50"/>
      <c r="P47" s="58">
        <f t="shared" si="20"/>
        <v>0</v>
      </c>
      <c r="Q47" s="15" t="e">
        <f t="shared" si="16"/>
        <v>#DIV/0!</v>
      </c>
    </row>
    <row r="48" spans="2:17" ht="22.5" hidden="1">
      <c r="B48" s="18" t="s">
        <v>13</v>
      </c>
      <c r="C48" s="90">
        <v>1139</v>
      </c>
      <c r="D48" s="47">
        <f t="shared" si="17"/>
        <v>0</v>
      </c>
      <c r="E48" s="53"/>
      <c r="F48" s="53"/>
      <c r="G48" s="47">
        <f t="shared" si="18"/>
        <v>0</v>
      </c>
      <c r="H48" s="47">
        <f t="shared" si="19"/>
        <v>0</v>
      </c>
      <c r="I48" s="14" t="e">
        <f t="shared" si="14"/>
        <v>#DIV/0!</v>
      </c>
      <c r="J48" s="53"/>
      <c r="K48" s="53"/>
      <c r="L48" s="14" t="e">
        <f t="shared" si="15"/>
        <v>#DIV/0!</v>
      </c>
      <c r="M48" s="53"/>
      <c r="N48" s="53"/>
      <c r="O48" s="50"/>
      <c r="P48" s="58">
        <f t="shared" si="20"/>
        <v>0</v>
      </c>
      <c r="Q48" s="15" t="e">
        <f t="shared" si="16"/>
        <v>#DIV/0!</v>
      </c>
    </row>
    <row r="49" spans="2:17" ht="24.75" customHeight="1">
      <c r="B49" s="68" t="s">
        <v>14</v>
      </c>
      <c r="C49" s="90">
        <v>2240</v>
      </c>
      <c r="D49" s="47">
        <f t="shared" si="17"/>
        <v>276</v>
      </c>
      <c r="E49" s="53">
        <v>276</v>
      </c>
      <c r="F49" s="53"/>
      <c r="G49" s="47">
        <f t="shared" si="18"/>
        <v>874.3</v>
      </c>
      <c r="H49" s="47">
        <f t="shared" si="19"/>
        <v>819.6</v>
      </c>
      <c r="I49" s="14">
        <f t="shared" si="14"/>
        <v>93.74356628159671</v>
      </c>
      <c r="J49" s="53">
        <v>874.3</v>
      </c>
      <c r="K49" s="53">
        <v>819.6</v>
      </c>
      <c r="L49" s="14">
        <f t="shared" si="15"/>
        <v>93.74356628159671</v>
      </c>
      <c r="M49" s="53"/>
      <c r="N49" s="53"/>
      <c r="O49" s="50"/>
      <c r="P49" s="58">
        <f t="shared" si="20"/>
        <v>543.6</v>
      </c>
      <c r="Q49" s="15">
        <f t="shared" si="16"/>
        <v>296.95652173913044</v>
      </c>
    </row>
    <row r="50" spans="2:17" ht="24.75" customHeight="1">
      <c r="B50" s="68" t="s">
        <v>15</v>
      </c>
      <c r="C50" s="89">
        <v>2250</v>
      </c>
      <c r="D50" s="47">
        <f t="shared" si="17"/>
        <v>15.9</v>
      </c>
      <c r="E50" s="53">
        <v>15.9</v>
      </c>
      <c r="F50" s="53"/>
      <c r="G50" s="47">
        <f t="shared" si="18"/>
        <v>52</v>
      </c>
      <c r="H50" s="47">
        <f t="shared" si="19"/>
        <v>50.4</v>
      </c>
      <c r="I50" s="14">
        <f t="shared" si="14"/>
        <v>96.92307692307692</v>
      </c>
      <c r="J50" s="53">
        <v>52</v>
      </c>
      <c r="K50" s="53">
        <v>50.4</v>
      </c>
      <c r="L50" s="14">
        <f t="shared" si="15"/>
        <v>96.92307692307692</v>
      </c>
      <c r="M50" s="53">
        <f>SUM(M51:M53)</f>
        <v>0</v>
      </c>
      <c r="N50" s="53">
        <f>SUM(N51:N53)</f>
        <v>0</v>
      </c>
      <c r="O50" s="61" t="e">
        <f>N50*100/M50</f>
        <v>#DIV/0!</v>
      </c>
      <c r="P50" s="58">
        <f t="shared" si="20"/>
        <v>34.5</v>
      </c>
      <c r="Q50" s="15">
        <f t="shared" si="16"/>
        <v>316.9811320754717</v>
      </c>
    </row>
    <row r="51" spans="2:17" ht="22.5" hidden="1">
      <c r="B51" s="18" t="s">
        <v>25</v>
      </c>
      <c r="C51" s="90">
        <v>1161</v>
      </c>
      <c r="D51" s="47">
        <f t="shared" si="17"/>
        <v>0</v>
      </c>
      <c r="E51" s="53"/>
      <c r="F51" s="53"/>
      <c r="G51" s="47">
        <f t="shared" si="18"/>
        <v>0</v>
      </c>
      <c r="H51" s="47">
        <f t="shared" si="19"/>
        <v>0</v>
      </c>
      <c r="I51" s="14" t="e">
        <f t="shared" si="14"/>
        <v>#DIV/0!</v>
      </c>
      <c r="J51" s="53"/>
      <c r="K51" s="53"/>
      <c r="L51" s="14" t="e">
        <f t="shared" si="15"/>
        <v>#DIV/0!</v>
      </c>
      <c r="M51" s="53"/>
      <c r="N51" s="53"/>
      <c r="O51" s="61" t="e">
        <f>N51*100/M51</f>
        <v>#DIV/0!</v>
      </c>
      <c r="P51" s="58">
        <f t="shared" si="20"/>
        <v>0</v>
      </c>
      <c r="Q51" s="15" t="e">
        <f t="shared" si="16"/>
        <v>#DIV/0!</v>
      </c>
    </row>
    <row r="52" spans="2:17" ht="22.5" hidden="1">
      <c r="B52" s="18" t="s">
        <v>16</v>
      </c>
      <c r="C52" s="90">
        <v>1162</v>
      </c>
      <c r="D52" s="47">
        <f t="shared" si="17"/>
        <v>0</v>
      </c>
      <c r="E52" s="53"/>
      <c r="F52" s="53"/>
      <c r="G52" s="47">
        <f t="shared" si="18"/>
        <v>0</v>
      </c>
      <c r="H52" s="47">
        <f t="shared" si="19"/>
        <v>0</v>
      </c>
      <c r="I52" s="14" t="e">
        <f t="shared" si="14"/>
        <v>#DIV/0!</v>
      </c>
      <c r="J52" s="53"/>
      <c r="K52" s="53"/>
      <c r="L52" s="14" t="e">
        <f t="shared" si="15"/>
        <v>#DIV/0!</v>
      </c>
      <c r="M52" s="53"/>
      <c r="N52" s="53"/>
      <c r="O52" s="61" t="e">
        <f>N52*100/M52</f>
        <v>#DIV/0!</v>
      </c>
      <c r="P52" s="58">
        <f t="shared" si="20"/>
        <v>0</v>
      </c>
      <c r="Q52" s="15" t="e">
        <f t="shared" si="16"/>
        <v>#DIV/0!</v>
      </c>
    </row>
    <row r="53" spans="2:17" ht="22.5" hidden="1">
      <c r="B53" s="18" t="s">
        <v>17</v>
      </c>
      <c r="C53" s="90">
        <v>1163</v>
      </c>
      <c r="D53" s="47">
        <f t="shared" si="17"/>
        <v>0</v>
      </c>
      <c r="E53" s="53"/>
      <c r="F53" s="53"/>
      <c r="G53" s="47">
        <f t="shared" si="18"/>
        <v>0</v>
      </c>
      <c r="H53" s="47">
        <f t="shared" si="19"/>
        <v>0</v>
      </c>
      <c r="I53" s="14" t="e">
        <f t="shared" si="14"/>
        <v>#DIV/0!</v>
      </c>
      <c r="J53" s="53"/>
      <c r="K53" s="53"/>
      <c r="L53" s="14" t="e">
        <f t="shared" si="15"/>
        <v>#DIV/0!</v>
      </c>
      <c r="M53" s="53"/>
      <c r="N53" s="53"/>
      <c r="O53" s="61" t="e">
        <f>N53*100/M53</f>
        <v>#DIV/0!</v>
      </c>
      <c r="P53" s="58">
        <f t="shared" si="20"/>
        <v>0</v>
      </c>
      <c r="Q53" s="15" t="e">
        <f t="shared" si="16"/>
        <v>#DIV/0!</v>
      </c>
    </row>
    <row r="54" spans="2:17" ht="38.25" hidden="1">
      <c r="B54" s="30" t="s">
        <v>29</v>
      </c>
      <c r="C54" s="90">
        <v>1170</v>
      </c>
      <c r="D54" s="47">
        <f t="shared" si="17"/>
        <v>0</v>
      </c>
      <c r="E54" s="53"/>
      <c r="F54" s="53"/>
      <c r="G54" s="47">
        <f t="shared" si="18"/>
        <v>99</v>
      </c>
      <c r="H54" s="47">
        <f t="shared" si="19"/>
        <v>99</v>
      </c>
      <c r="I54" s="14">
        <f>H54*100/G54</f>
        <v>100</v>
      </c>
      <c r="J54" s="53"/>
      <c r="K54" s="53"/>
      <c r="L54" s="14" t="e">
        <f>K54*100/J54</f>
        <v>#DIV/0!</v>
      </c>
      <c r="M54" s="53">
        <f>M56</f>
        <v>99</v>
      </c>
      <c r="N54" s="53">
        <f>N56</f>
        <v>99</v>
      </c>
      <c r="O54" s="61">
        <f>N54*100/M54</f>
        <v>100</v>
      </c>
      <c r="P54" s="58">
        <f t="shared" si="20"/>
        <v>99</v>
      </c>
      <c r="Q54" s="15" t="e">
        <f t="shared" si="16"/>
        <v>#DIV/0!</v>
      </c>
    </row>
    <row r="55" spans="2:17" ht="22.5">
      <c r="B55" s="101" t="s">
        <v>67</v>
      </c>
      <c r="C55" s="104">
        <v>2800</v>
      </c>
      <c r="D55" s="47">
        <f t="shared" si="17"/>
        <v>2.5</v>
      </c>
      <c r="E55" s="59">
        <v>2.5</v>
      </c>
      <c r="F55" s="59"/>
      <c r="G55" s="47">
        <f t="shared" si="18"/>
        <v>3</v>
      </c>
      <c r="H55" s="47">
        <f t="shared" si="19"/>
        <v>3</v>
      </c>
      <c r="I55" s="33"/>
      <c r="J55" s="59">
        <v>3</v>
      </c>
      <c r="K55" s="59">
        <v>3</v>
      </c>
      <c r="L55" s="33"/>
      <c r="M55" s="59"/>
      <c r="N55" s="59"/>
      <c r="O55" s="61"/>
      <c r="P55" s="58">
        <f t="shared" si="20"/>
        <v>0.5</v>
      </c>
      <c r="Q55" s="15"/>
    </row>
    <row r="56" spans="2:17" ht="18.75" customHeight="1">
      <c r="B56" s="110" t="s">
        <v>22</v>
      </c>
      <c r="C56" s="104">
        <v>3000</v>
      </c>
      <c r="D56" s="47">
        <f t="shared" si="17"/>
        <v>69.6</v>
      </c>
      <c r="E56" s="59"/>
      <c r="F56" s="59">
        <f>F57</f>
        <v>69.6</v>
      </c>
      <c r="G56" s="47">
        <f t="shared" si="18"/>
        <v>99</v>
      </c>
      <c r="H56" s="47">
        <f t="shared" si="19"/>
        <v>99</v>
      </c>
      <c r="I56" s="33">
        <f>H56*100/G56</f>
        <v>100</v>
      </c>
      <c r="J56" s="59"/>
      <c r="K56" s="59"/>
      <c r="L56" s="33"/>
      <c r="M56" s="59">
        <f>M57</f>
        <v>99</v>
      </c>
      <c r="N56" s="59">
        <f>N57</f>
        <v>99</v>
      </c>
      <c r="O56" s="111">
        <v>99.4</v>
      </c>
      <c r="P56" s="58">
        <f t="shared" si="20"/>
        <v>29.400000000000006</v>
      </c>
      <c r="Q56" s="15">
        <f t="shared" si="16"/>
        <v>142.24137931034483</v>
      </c>
    </row>
    <row r="57" spans="2:17" ht="41.25" customHeight="1">
      <c r="B57" s="103" t="s">
        <v>65</v>
      </c>
      <c r="C57" s="95">
        <v>3110</v>
      </c>
      <c r="D57" s="47">
        <f t="shared" si="17"/>
        <v>69.6</v>
      </c>
      <c r="E57" s="53"/>
      <c r="F57" s="53">
        <v>69.6</v>
      </c>
      <c r="G57" s="47">
        <f t="shared" si="18"/>
        <v>99</v>
      </c>
      <c r="H57" s="47">
        <f t="shared" si="19"/>
        <v>99</v>
      </c>
      <c r="I57" s="14">
        <f t="shared" si="14"/>
        <v>100</v>
      </c>
      <c r="J57" s="53">
        <f>J64</f>
        <v>0</v>
      </c>
      <c r="K57" s="53">
        <f>K64</f>
        <v>0</v>
      </c>
      <c r="L57" s="14"/>
      <c r="M57" s="53">
        <v>99</v>
      </c>
      <c r="N57" s="53">
        <v>99</v>
      </c>
      <c r="O57" s="50">
        <f>N57*100/M57</f>
        <v>100</v>
      </c>
      <c r="P57" s="58">
        <f t="shared" si="20"/>
        <v>29.400000000000006</v>
      </c>
      <c r="Q57" s="15">
        <f t="shared" si="16"/>
        <v>142.24137931034483</v>
      </c>
    </row>
    <row r="58" spans="2:17" ht="59.25" customHeight="1">
      <c r="B58" s="128" t="s">
        <v>75</v>
      </c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30"/>
    </row>
    <row r="59" spans="2:17" ht="30" customHeight="1">
      <c r="B59" s="44" t="s">
        <v>4</v>
      </c>
      <c r="C59" s="89" t="s">
        <v>5</v>
      </c>
      <c r="D59" s="117"/>
      <c r="E59" s="59"/>
      <c r="F59" s="59"/>
      <c r="G59" s="47"/>
      <c r="H59" s="47"/>
      <c r="I59" s="33"/>
      <c r="J59" s="59"/>
      <c r="K59" s="59"/>
      <c r="L59" s="33"/>
      <c r="M59" s="59"/>
      <c r="N59" s="59"/>
      <c r="O59" s="118"/>
      <c r="P59" s="59"/>
      <c r="Q59" s="15"/>
    </row>
    <row r="60" spans="2:17" ht="29.25" customHeight="1">
      <c r="B60" s="3" t="s">
        <v>53</v>
      </c>
      <c r="C60" s="116">
        <v>2000</v>
      </c>
      <c r="D60" s="117"/>
      <c r="E60" s="59"/>
      <c r="F60" s="59"/>
      <c r="G60" s="59">
        <v>49.4</v>
      </c>
      <c r="H60" s="59">
        <v>49.4</v>
      </c>
      <c r="I60" s="33">
        <v>100</v>
      </c>
      <c r="J60" s="59">
        <v>49.4</v>
      </c>
      <c r="K60" s="59">
        <v>49.4</v>
      </c>
      <c r="L60" s="14">
        <f>K60*100/J60</f>
        <v>100</v>
      </c>
      <c r="M60" s="59"/>
      <c r="N60" s="59"/>
      <c r="O60" s="118"/>
      <c r="P60" s="53">
        <f>H60-D60</f>
        <v>49.4</v>
      </c>
      <c r="Q60" s="15"/>
    </row>
    <row r="61" spans="2:17" ht="27.75" customHeight="1" thickBot="1">
      <c r="B61" s="70" t="s">
        <v>61</v>
      </c>
      <c r="C61" s="116">
        <v>2200</v>
      </c>
      <c r="D61" s="117"/>
      <c r="E61" s="59"/>
      <c r="F61" s="59"/>
      <c r="G61" s="59">
        <v>49.4</v>
      </c>
      <c r="H61" s="59">
        <v>49.4</v>
      </c>
      <c r="I61" s="33">
        <v>100</v>
      </c>
      <c r="J61" s="59">
        <v>49.4</v>
      </c>
      <c r="K61" s="59">
        <v>49.4</v>
      </c>
      <c r="L61" s="14">
        <f>K61*100/J61</f>
        <v>100</v>
      </c>
      <c r="M61" s="59"/>
      <c r="N61" s="59"/>
      <c r="O61" s="118"/>
      <c r="P61" s="53">
        <f>H61-D61</f>
        <v>49.4</v>
      </c>
      <c r="Q61" s="15"/>
    </row>
    <row r="62" spans="2:17" ht="61.5" customHeight="1">
      <c r="B62" s="32" t="s">
        <v>28</v>
      </c>
      <c r="C62" s="116">
        <v>2282</v>
      </c>
      <c r="D62" s="117"/>
      <c r="E62" s="59"/>
      <c r="F62" s="59"/>
      <c r="G62" s="59">
        <v>49.4</v>
      </c>
      <c r="H62" s="59">
        <v>49.4</v>
      </c>
      <c r="I62" s="33">
        <v>100</v>
      </c>
      <c r="J62" s="59">
        <v>49.4</v>
      </c>
      <c r="K62" s="59">
        <v>49.4</v>
      </c>
      <c r="L62" s="14">
        <f>K62*100/J62</f>
        <v>100</v>
      </c>
      <c r="M62" s="59"/>
      <c r="N62" s="59"/>
      <c r="O62" s="118"/>
      <c r="P62" s="53">
        <f>H62-D62</f>
        <v>49.4</v>
      </c>
      <c r="Q62" s="15"/>
    </row>
    <row r="63" spans="2:17" ht="61.5" customHeight="1">
      <c r="B63" s="121" t="s">
        <v>77</v>
      </c>
      <c r="C63" s="116"/>
      <c r="D63" s="117"/>
      <c r="E63" s="59"/>
      <c r="F63" s="59"/>
      <c r="G63" s="59"/>
      <c r="H63" s="59"/>
      <c r="I63" s="33"/>
      <c r="J63" s="105">
        <f>J7+J19+J36+J60</f>
        <v>6514.9</v>
      </c>
      <c r="K63" s="105">
        <f>K7+K19+K36+K60</f>
        <v>6367.799999999999</v>
      </c>
      <c r="L63" s="106">
        <f>K63*100/J63</f>
        <v>97.74209888102656</v>
      </c>
      <c r="M63" s="59"/>
      <c r="N63" s="59"/>
      <c r="O63" s="118"/>
      <c r="P63" s="59"/>
      <c r="Q63" s="15"/>
    </row>
    <row r="64" spans="2:17" ht="24" customHeight="1" thickBot="1">
      <c r="B64" s="4"/>
      <c r="C64" s="96"/>
      <c r="D64" s="55"/>
      <c r="E64" s="55"/>
      <c r="F64" s="55"/>
      <c r="G64" s="47">
        <f t="shared" si="18"/>
        <v>0</v>
      </c>
      <c r="H64" s="47">
        <f t="shared" si="19"/>
        <v>0</v>
      </c>
      <c r="I64" s="19"/>
      <c r="J64" s="55"/>
      <c r="K64" s="55"/>
      <c r="L64" s="19"/>
      <c r="M64" s="55"/>
      <c r="N64" s="55"/>
      <c r="O64" s="56"/>
      <c r="P64" s="55"/>
      <c r="Q64" s="15"/>
    </row>
    <row r="65" spans="2:17" ht="24.75" customHeight="1">
      <c r="B65" s="42" t="s">
        <v>68</v>
      </c>
      <c r="C65" s="92"/>
      <c r="D65" s="57"/>
      <c r="E65" s="57"/>
      <c r="F65" s="57"/>
      <c r="G65" s="57"/>
      <c r="H65" s="57"/>
      <c r="I65" s="27"/>
      <c r="J65" s="57"/>
      <c r="K65" s="57"/>
      <c r="L65" s="28"/>
      <c r="M65" s="57"/>
      <c r="N65" s="57"/>
      <c r="O65" s="57"/>
      <c r="P65" s="57"/>
      <c r="Q65" s="29"/>
    </row>
    <row r="66" spans="2:17" ht="24" customHeight="1" thickBot="1">
      <c r="B66" s="44" t="s">
        <v>4</v>
      </c>
      <c r="C66" s="89" t="s">
        <v>5</v>
      </c>
      <c r="D66" s="47">
        <v>5.9</v>
      </c>
      <c r="E66" s="47">
        <v>5.9</v>
      </c>
      <c r="F66" s="58"/>
      <c r="G66" s="47">
        <f aca="true" t="shared" si="21" ref="G66:H68">J66+M66</f>
        <v>10.7</v>
      </c>
      <c r="H66" s="47">
        <f t="shared" si="21"/>
        <v>8.4</v>
      </c>
      <c r="I66" s="19">
        <f t="shared" si="14"/>
        <v>78.50467289719627</v>
      </c>
      <c r="J66" s="47"/>
      <c r="K66" s="47"/>
      <c r="L66" s="12"/>
      <c r="M66" s="58">
        <f>M67</f>
        <v>10.7</v>
      </c>
      <c r="N66" s="58">
        <f>N67</f>
        <v>8.4</v>
      </c>
      <c r="O66" s="56">
        <f>N66*100/M66</f>
        <v>78.50467289719627</v>
      </c>
      <c r="P66" s="53">
        <f>H66-D66</f>
        <v>2.5</v>
      </c>
      <c r="Q66" s="15"/>
    </row>
    <row r="67" spans="2:17" ht="23.25" thickBot="1">
      <c r="B67" s="3" t="s">
        <v>22</v>
      </c>
      <c r="C67" s="89">
        <v>3000</v>
      </c>
      <c r="D67" s="47">
        <v>5.9</v>
      </c>
      <c r="E67" s="47">
        <v>5.9</v>
      </c>
      <c r="F67" s="53"/>
      <c r="G67" s="47">
        <f t="shared" si="21"/>
        <v>10.7</v>
      </c>
      <c r="H67" s="47">
        <f t="shared" si="21"/>
        <v>8.4</v>
      </c>
      <c r="I67" s="19">
        <f t="shared" si="14"/>
        <v>78.50467289719627</v>
      </c>
      <c r="J67" s="47"/>
      <c r="K67" s="47"/>
      <c r="L67" s="14"/>
      <c r="M67" s="53">
        <f>M68</f>
        <v>10.7</v>
      </c>
      <c r="N67" s="53">
        <f>N68</f>
        <v>8.4</v>
      </c>
      <c r="O67" s="56">
        <f>N67*100/M67</f>
        <v>78.50467289719627</v>
      </c>
      <c r="P67" s="53">
        <f>H67-D67</f>
        <v>2.5</v>
      </c>
      <c r="Q67" s="15"/>
    </row>
    <row r="68" spans="2:17" ht="39" thickBot="1">
      <c r="B68" s="103" t="s">
        <v>65</v>
      </c>
      <c r="C68" s="90">
        <v>3110</v>
      </c>
      <c r="D68" s="50">
        <v>5.9</v>
      </c>
      <c r="E68" s="50">
        <v>5.9</v>
      </c>
      <c r="F68" s="53"/>
      <c r="G68" s="47">
        <f t="shared" si="21"/>
        <v>10.7</v>
      </c>
      <c r="H68" s="47">
        <f t="shared" si="21"/>
        <v>8.4</v>
      </c>
      <c r="I68" s="19">
        <f t="shared" si="14"/>
        <v>78.50467289719627</v>
      </c>
      <c r="J68" s="50"/>
      <c r="K68" s="50"/>
      <c r="L68" s="14"/>
      <c r="M68" s="53">
        <v>10.7</v>
      </c>
      <c r="N68" s="53">
        <v>8.4</v>
      </c>
      <c r="O68" s="56">
        <f>N68*100/M68</f>
        <v>78.50467289719627</v>
      </c>
      <c r="P68" s="53">
        <f>H68-D68</f>
        <v>2.5</v>
      </c>
      <c r="Q68" s="15"/>
    </row>
    <row r="69" spans="2:17" ht="22.5" hidden="1">
      <c r="B69" s="17" t="s">
        <v>20</v>
      </c>
      <c r="C69" s="90">
        <v>1300</v>
      </c>
      <c r="D69" s="52"/>
      <c r="E69" s="52"/>
      <c r="F69" s="53"/>
      <c r="G69" s="52"/>
      <c r="H69" s="52"/>
      <c r="I69" s="14"/>
      <c r="J69" s="52"/>
      <c r="K69" s="52"/>
      <c r="L69" s="14"/>
      <c r="M69" s="53"/>
      <c r="N69" s="53"/>
      <c r="O69" s="61"/>
      <c r="P69" s="53"/>
      <c r="Q69" s="15"/>
    </row>
    <row r="70" spans="2:17" ht="24" customHeight="1" hidden="1">
      <c r="B70" s="67" t="s">
        <v>26</v>
      </c>
      <c r="C70" s="90">
        <v>1340</v>
      </c>
      <c r="D70" s="53"/>
      <c r="E70" s="53"/>
      <c r="F70" s="53"/>
      <c r="G70" s="53"/>
      <c r="H70" s="53"/>
      <c r="I70" s="14"/>
      <c r="J70" s="53"/>
      <c r="K70" s="53"/>
      <c r="L70" s="14"/>
      <c r="M70" s="53"/>
      <c r="N70" s="53"/>
      <c r="O70" s="61"/>
      <c r="P70" s="53"/>
      <c r="Q70" s="15"/>
    </row>
    <row r="71" spans="2:17" ht="23.25" hidden="1" thickBot="1">
      <c r="B71" s="26" t="s">
        <v>21</v>
      </c>
      <c r="C71" s="93">
        <v>1343</v>
      </c>
      <c r="D71" s="55"/>
      <c r="E71" s="55"/>
      <c r="F71" s="55"/>
      <c r="G71" s="55"/>
      <c r="H71" s="55"/>
      <c r="I71" s="19"/>
      <c r="J71" s="55"/>
      <c r="K71" s="55"/>
      <c r="L71" s="19"/>
      <c r="M71" s="55"/>
      <c r="N71" s="55"/>
      <c r="O71" s="61"/>
      <c r="P71" s="53"/>
      <c r="Q71" s="15"/>
    </row>
    <row r="72" spans="2:17" ht="24.75" customHeight="1" hidden="1">
      <c r="B72" s="42" t="s">
        <v>33</v>
      </c>
      <c r="C72" s="92"/>
      <c r="D72" s="57"/>
      <c r="E72" s="57"/>
      <c r="F72" s="57"/>
      <c r="G72" s="57"/>
      <c r="H72" s="57"/>
      <c r="I72" s="27"/>
      <c r="J72" s="57"/>
      <c r="K72" s="57"/>
      <c r="L72" s="28"/>
      <c r="M72" s="57"/>
      <c r="N72" s="57"/>
      <c r="O72" s="57"/>
      <c r="P72" s="57"/>
      <c r="Q72" s="29"/>
    </row>
    <row r="73" spans="2:17" ht="24" customHeight="1" hidden="1">
      <c r="B73" s="44" t="s">
        <v>4</v>
      </c>
      <c r="C73" s="89" t="s">
        <v>5</v>
      </c>
      <c r="D73" s="47"/>
      <c r="E73" s="47"/>
      <c r="F73" s="47"/>
      <c r="G73" s="47"/>
      <c r="H73" s="47"/>
      <c r="I73" s="12"/>
      <c r="J73" s="47"/>
      <c r="K73" s="47"/>
      <c r="L73" s="12"/>
      <c r="M73" s="47"/>
      <c r="N73" s="47"/>
      <c r="O73" s="60"/>
      <c r="P73" s="58"/>
      <c r="Q73" s="13"/>
    </row>
    <row r="74" spans="2:17" ht="22.5" hidden="1">
      <c r="B74" s="3" t="s">
        <v>53</v>
      </c>
      <c r="C74" s="89">
        <v>1000</v>
      </c>
      <c r="D74" s="47"/>
      <c r="E74" s="47"/>
      <c r="F74" s="47"/>
      <c r="G74" s="47"/>
      <c r="H74" s="47"/>
      <c r="I74" s="14"/>
      <c r="J74" s="47"/>
      <c r="K74" s="47"/>
      <c r="L74" s="14"/>
      <c r="M74" s="47"/>
      <c r="N74" s="47"/>
      <c r="O74" s="61"/>
      <c r="P74" s="53"/>
      <c r="Q74" s="15"/>
    </row>
    <row r="75" spans="2:17" ht="22.5" hidden="1">
      <c r="B75" s="16" t="s">
        <v>6</v>
      </c>
      <c r="C75" s="90">
        <v>1100</v>
      </c>
      <c r="D75" s="52"/>
      <c r="E75" s="52"/>
      <c r="F75" s="52"/>
      <c r="G75" s="52"/>
      <c r="H75" s="52"/>
      <c r="I75" s="14"/>
      <c r="J75" s="52"/>
      <c r="K75" s="52"/>
      <c r="L75" s="14"/>
      <c r="M75" s="52"/>
      <c r="N75" s="52"/>
      <c r="O75" s="61"/>
      <c r="P75" s="53"/>
      <c r="Q75" s="15"/>
    </row>
    <row r="76" spans="2:17" ht="38.25" hidden="1">
      <c r="B76" s="30" t="s">
        <v>29</v>
      </c>
      <c r="C76" s="90">
        <v>1170</v>
      </c>
      <c r="D76" s="53"/>
      <c r="E76" s="53"/>
      <c r="F76" s="53"/>
      <c r="G76" s="53"/>
      <c r="H76" s="53"/>
      <c r="I76" s="14"/>
      <c r="J76" s="53"/>
      <c r="K76" s="53"/>
      <c r="L76" s="14"/>
      <c r="M76" s="53"/>
      <c r="N76" s="53"/>
      <c r="O76" s="61"/>
      <c r="P76" s="53"/>
      <c r="Q76" s="15"/>
    </row>
    <row r="77" spans="2:17" ht="57.75" hidden="1" thickBot="1">
      <c r="B77" s="31" t="s">
        <v>28</v>
      </c>
      <c r="C77" s="93">
        <v>1172</v>
      </c>
      <c r="D77" s="55"/>
      <c r="E77" s="55"/>
      <c r="F77" s="55"/>
      <c r="G77" s="55"/>
      <c r="H77" s="55"/>
      <c r="I77" s="19"/>
      <c r="J77" s="55"/>
      <c r="K77" s="55"/>
      <c r="L77" s="19"/>
      <c r="M77" s="55"/>
      <c r="N77" s="55"/>
      <c r="O77" s="62"/>
      <c r="P77" s="53"/>
      <c r="Q77" s="15"/>
    </row>
    <row r="78" spans="2:17" ht="25.5" customHeight="1" hidden="1">
      <c r="B78" s="42" t="s">
        <v>30</v>
      </c>
      <c r="C78" s="92"/>
      <c r="D78" s="57"/>
      <c r="E78" s="57"/>
      <c r="F78" s="57"/>
      <c r="G78" s="57"/>
      <c r="H78" s="57"/>
      <c r="I78" s="27"/>
      <c r="J78" s="57"/>
      <c r="K78" s="57"/>
      <c r="L78" s="28"/>
      <c r="M78" s="57"/>
      <c r="N78" s="57"/>
      <c r="O78" s="57"/>
      <c r="P78" s="57"/>
      <c r="Q78" s="29"/>
    </row>
    <row r="79" spans="2:17" ht="26.25" customHeight="1" hidden="1">
      <c r="B79" s="44" t="s">
        <v>4</v>
      </c>
      <c r="C79" s="89" t="s">
        <v>5</v>
      </c>
      <c r="D79" s="47"/>
      <c r="E79" s="47"/>
      <c r="F79" s="53"/>
      <c r="G79" s="47"/>
      <c r="H79" s="47"/>
      <c r="I79" s="14"/>
      <c r="J79" s="47"/>
      <c r="K79" s="47"/>
      <c r="L79" s="14"/>
      <c r="M79" s="53"/>
      <c r="N79" s="53"/>
      <c r="O79" s="53"/>
      <c r="P79" s="53"/>
      <c r="Q79" s="15"/>
    </row>
    <row r="80" spans="2:17" ht="22.5" hidden="1">
      <c r="B80" s="24" t="s">
        <v>42</v>
      </c>
      <c r="C80" s="89">
        <v>1000</v>
      </c>
      <c r="D80" s="47"/>
      <c r="E80" s="47"/>
      <c r="F80" s="53"/>
      <c r="G80" s="47"/>
      <c r="H80" s="47"/>
      <c r="I80" s="14"/>
      <c r="J80" s="47"/>
      <c r="K80" s="47"/>
      <c r="L80" s="14"/>
      <c r="M80" s="53"/>
      <c r="N80" s="53"/>
      <c r="O80" s="53"/>
      <c r="P80" s="53"/>
      <c r="Q80" s="15"/>
    </row>
    <row r="81" spans="2:17" ht="22.5" hidden="1">
      <c r="B81" s="16" t="s">
        <v>6</v>
      </c>
      <c r="C81" s="89">
        <v>1100</v>
      </c>
      <c r="D81" s="47"/>
      <c r="E81" s="47"/>
      <c r="F81" s="53"/>
      <c r="G81" s="47"/>
      <c r="H81" s="47"/>
      <c r="I81" s="14"/>
      <c r="J81" s="47"/>
      <c r="K81" s="47"/>
      <c r="L81" s="14"/>
      <c r="M81" s="53"/>
      <c r="N81" s="53"/>
      <c r="O81" s="53"/>
      <c r="P81" s="53"/>
      <c r="Q81" s="15"/>
    </row>
    <row r="82" spans="2:17" ht="24" customHeight="1" hidden="1">
      <c r="B82" s="69" t="s">
        <v>7</v>
      </c>
      <c r="C82" s="89">
        <v>1110</v>
      </c>
      <c r="D82" s="58"/>
      <c r="E82" s="58"/>
      <c r="F82" s="58"/>
      <c r="G82" s="58"/>
      <c r="H82" s="58"/>
      <c r="I82" s="12"/>
      <c r="J82" s="58"/>
      <c r="K82" s="58"/>
      <c r="L82" s="12"/>
      <c r="M82" s="58"/>
      <c r="N82" s="58"/>
      <c r="O82" s="58"/>
      <c r="P82" s="58"/>
      <c r="Q82" s="13"/>
    </row>
    <row r="83" spans="2:17" ht="22.5" hidden="1">
      <c r="B83" s="18" t="s">
        <v>8</v>
      </c>
      <c r="C83" s="90">
        <v>1111</v>
      </c>
      <c r="D83" s="53"/>
      <c r="E83" s="53"/>
      <c r="F83" s="53"/>
      <c r="G83" s="53"/>
      <c r="H83" s="53"/>
      <c r="I83" s="14"/>
      <c r="J83" s="53"/>
      <c r="K83" s="53"/>
      <c r="L83" s="14"/>
      <c r="M83" s="53"/>
      <c r="N83" s="53"/>
      <c r="O83" s="53"/>
      <c r="P83" s="53"/>
      <c r="Q83" s="15"/>
    </row>
    <row r="84" spans="2:17" ht="24.75" customHeight="1" hidden="1">
      <c r="B84" s="68" t="s">
        <v>9</v>
      </c>
      <c r="C84" s="89">
        <v>1120</v>
      </c>
      <c r="D84" s="53"/>
      <c r="E84" s="53"/>
      <c r="F84" s="53"/>
      <c r="G84" s="53"/>
      <c r="H84" s="53"/>
      <c r="I84" s="14"/>
      <c r="J84" s="53"/>
      <c r="K84" s="53"/>
      <c r="L84" s="14"/>
      <c r="M84" s="53"/>
      <c r="N84" s="53"/>
      <c r="O84" s="53"/>
      <c r="P84" s="53"/>
      <c r="Q84" s="15"/>
    </row>
    <row r="85" spans="2:17" ht="38.25" customHeight="1" hidden="1">
      <c r="B85" s="71" t="s">
        <v>24</v>
      </c>
      <c r="C85" s="89">
        <v>1130</v>
      </c>
      <c r="D85" s="53"/>
      <c r="E85" s="53"/>
      <c r="F85" s="53"/>
      <c r="G85" s="53"/>
      <c r="H85" s="53"/>
      <c r="I85" s="14"/>
      <c r="J85" s="53"/>
      <c r="K85" s="53"/>
      <c r="L85" s="14"/>
      <c r="M85" s="53"/>
      <c r="N85" s="53"/>
      <c r="O85" s="53"/>
      <c r="P85" s="53"/>
      <c r="Q85" s="15"/>
    </row>
    <row r="86" spans="2:17" ht="22.5" hidden="1">
      <c r="B86" s="68" t="s">
        <v>10</v>
      </c>
      <c r="C86" s="90">
        <v>1131</v>
      </c>
      <c r="D86" s="53"/>
      <c r="E86" s="53"/>
      <c r="F86" s="53"/>
      <c r="G86" s="53"/>
      <c r="H86" s="53"/>
      <c r="I86" s="14"/>
      <c r="J86" s="53"/>
      <c r="K86" s="53"/>
      <c r="L86" s="14"/>
      <c r="M86" s="53"/>
      <c r="N86" s="53"/>
      <c r="O86" s="53"/>
      <c r="P86" s="53"/>
      <c r="Q86" s="15"/>
    </row>
    <row r="87" spans="2:17" ht="22.5" hidden="1">
      <c r="B87" s="68" t="s">
        <v>32</v>
      </c>
      <c r="C87" s="90">
        <v>1136</v>
      </c>
      <c r="D87" s="53"/>
      <c r="E87" s="53"/>
      <c r="F87" s="53"/>
      <c r="G87" s="53"/>
      <c r="H87" s="53"/>
      <c r="I87" s="14"/>
      <c r="J87" s="53"/>
      <c r="K87" s="53"/>
      <c r="L87" s="14"/>
      <c r="M87" s="53"/>
      <c r="N87" s="53"/>
      <c r="O87" s="53"/>
      <c r="P87" s="53"/>
      <c r="Q87" s="15"/>
    </row>
    <row r="88" spans="2:17" ht="22.5" hidden="1">
      <c r="B88" s="68" t="s">
        <v>11</v>
      </c>
      <c r="C88" s="90">
        <v>1137</v>
      </c>
      <c r="D88" s="53"/>
      <c r="E88" s="53"/>
      <c r="F88" s="53"/>
      <c r="G88" s="53"/>
      <c r="H88" s="53"/>
      <c r="I88" s="14"/>
      <c r="J88" s="53"/>
      <c r="K88" s="53"/>
      <c r="L88" s="14"/>
      <c r="M88" s="53"/>
      <c r="N88" s="53"/>
      <c r="O88" s="53"/>
      <c r="P88" s="53"/>
      <c r="Q88" s="15"/>
    </row>
    <row r="89" spans="2:17" ht="22.5" hidden="1">
      <c r="B89" s="68" t="s">
        <v>12</v>
      </c>
      <c r="C89" s="90">
        <v>1138</v>
      </c>
      <c r="D89" s="53"/>
      <c r="E89" s="53"/>
      <c r="F89" s="53"/>
      <c r="G89" s="53"/>
      <c r="H89" s="53"/>
      <c r="I89" s="14"/>
      <c r="J89" s="53"/>
      <c r="K89" s="53"/>
      <c r="L89" s="14"/>
      <c r="M89" s="53"/>
      <c r="N89" s="53"/>
      <c r="O89" s="53"/>
      <c r="P89" s="53"/>
      <c r="Q89" s="15"/>
    </row>
    <row r="90" spans="2:17" ht="22.5" hidden="1">
      <c r="B90" s="68" t="s">
        <v>13</v>
      </c>
      <c r="C90" s="90">
        <v>1139</v>
      </c>
      <c r="D90" s="53"/>
      <c r="E90" s="53"/>
      <c r="F90" s="53"/>
      <c r="G90" s="53"/>
      <c r="H90" s="53"/>
      <c r="I90" s="14"/>
      <c r="J90" s="53"/>
      <c r="K90" s="53"/>
      <c r="L90" s="14"/>
      <c r="M90" s="53"/>
      <c r="N90" s="53"/>
      <c r="O90" s="53"/>
      <c r="P90" s="53"/>
      <c r="Q90" s="15"/>
    </row>
    <row r="91" spans="2:17" ht="24.75" customHeight="1" hidden="1">
      <c r="B91" s="68" t="s">
        <v>15</v>
      </c>
      <c r="C91" s="89">
        <v>1160</v>
      </c>
      <c r="D91" s="53"/>
      <c r="E91" s="53"/>
      <c r="F91" s="53"/>
      <c r="G91" s="53"/>
      <c r="H91" s="53"/>
      <c r="I91" s="14"/>
      <c r="J91" s="53"/>
      <c r="K91" s="53"/>
      <c r="L91" s="14"/>
      <c r="M91" s="53"/>
      <c r="N91" s="53"/>
      <c r="O91" s="53"/>
      <c r="P91" s="53"/>
      <c r="Q91" s="15"/>
    </row>
    <row r="92" spans="2:17" ht="22.5" hidden="1">
      <c r="B92" s="68" t="s">
        <v>25</v>
      </c>
      <c r="C92" s="90">
        <v>1161</v>
      </c>
      <c r="D92" s="53"/>
      <c r="E92" s="53"/>
      <c r="F92" s="53"/>
      <c r="G92" s="53"/>
      <c r="H92" s="53"/>
      <c r="I92" s="14"/>
      <c r="J92" s="53"/>
      <c r="K92" s="53"/>
      <c r="L92" s="14"/>
      <c r="M92" s="53"/>
      <c r="N92" s="53"/>
      <c r="O92" s="53"/>
      <c r="P92" s="53"/>
      <c r="Q92" s="15"/>
    </row>
    <row r="93" spans="2:17" ht="22.5" hidden="1">
      <c r="B93" s="68" t="s">
        <v>16</v>
      </c>
      <c r="C93" s="90">
        <v>1162</v>
      </c>
      <c r="D93" s="53"/>
      <c r="E93" s="53"/>
      <c r="F93" s="53"/>
      <c r="G93" s="53"/>
      <c r="H93" s="53"/>
      <c r="I93" s="14"/>
      <c r="J93" s="53"/>
      <c r="K93" s="53"/>
      <c r="L93" s="14"/>
      <c r="M93" s="53"/>
      <c r="N93" s="53"/>
      <c r="O93" s="53"/>
      <c r="P93" s="53"/>
      <c r="Q93" s="15"/>
    </row>
    <row r="94" spans="2:17" ht="22.5" hidden="1">
      <c r="B94" s="68" t="s">
        <v>17</v>
      </c>
      <c r="C94" s="90">
        <v>1163</v>
      </c>
      <c r="D94" s="53"/>
      <c r="E94" s="53"/>
      <c r="F94" s="53"/>
      <c r="G94" s="53"/>
      <c r="H94" s="53"/>
      <c r="I94" s="14"/>
      <c r="J94" s="53"/>
      <c r="K94" s="53"/>
      <c r="L94" s="14"/>
      <c r="M94" s="53"/>
      <c r="N94" s="53"/>
      <c r="O94" s="53"/>
      <c r="P94" s="53"/>
      <c r="Q94" s="15"/>
    </row>
    <row r="95" spans="2:17" ht="24" customHeight="1" hidden="1">
      <c r="B95" s="72" t="s">
        <v>22</v>
      </c>
      <c r="C95" s="97">
        <v>2000</v>
      </c>
      <c r="D95" s="63"/>
      <c r="E95" s="53"/>
      <c r="F95" s="53"/>
      <c r="G95" s="53"/>
      <c r="H95" s="53"/>
      <c r="I95" s="35"/>
      <c r="J95" s="53"/>
      <c r="K95" s="53"/>
      <c r="L95" s="35"/>
      <c r="M95" s="53"/>
      <c r="N95" s="53"/>
      <c r="O95" s="50"/>
      <c r="P95" s="53"/>
      <c r="Q95" s="15"/>
    </row>
    <row r="96" spans="2:17" ht="39" hidden="1" thickBot="1">
      <c r="B96" s="4" t="s">
        <v>34</v>
      </c>
      <c r="C96" s="96">
        <v>2110</v>
      </c>
      <c r="D96" s="55">
        <f>E96+F96</f>
        <v>5</v>
      </c>
      <c r="E96" s="55">
        <v>5</v>
      </c>
      <c r="F96" s="55"/>
      <c r="G96" s="55">
        <f>J96+M96</f>
        <v>0</v>
      </c>
      <c r="H96" s="55">
        <f>K96+N96</f>
        <v>0</v>
      </c>
      <c r="I96" s="35" t="e">
        <f>H96*100/G96</f>
        <v>#DIV/0!</v>
      </c>
      <c r="J96" s="55"/>
      <c r="K96" s="55"/>
      <c r="L96" s="35" t="e">
        <f>K96*100/J96</f>
        <v>#DIV/0!</v>
      </c>
      <c r="M96" s="55"/>
      <c r="N96" s="55"/>
      <c r="O96" s="56"/>
      <c r="P96" s="53">
        <f>H96-D96</f>
        <v>-5</v>
      </c>
      <c r="Q96" s="15">
        <f>H96*100/D96</f>
        <v>0</v>
      </c>
    </row>
    <row r="97" spans="2:17" ht="24" customHeight="1" hidden="1">
      <c r="B97" s="42" t="s">
        <v>31</v>
      </c>
      <c r="C97" s="92"/>
      <c r="D97" s="57"/>
      <c r="E97" s="57"/>
      <c r="F97" s="57"/>
      <c r="G97" s="57"/>
      <c r="H97" s="57"/>
      <c r="I97" s="27"/>
      <c r="J97" s="57"/>
      <c r="K97" s="57"/>
      <c r="L97" s="28"/>
      <c r="M97" s="57"/>
      <c r="N97" s="57"/>
      <c r="O97" s="57"/>
      <c r="P97" s="57"/>
      <c r="Q97" s="29"/>
    </row>
    <row r="98" spans="2:17" ht="24" customHeight="1" hidden="1">
      <c r="B98" s="44" t="s">
        <v>4</v>
      </c>
      <c r="C98" s="89" t="s">
        <v>5</v>
      </c>
      <c r="D98" s="47"/>
      <c r="E98" s="47"/>
      <c r="F98" s="58"/>
      <c r="G98" s="47"/>
      <c r="H98" s="47"/>
      <c r="I98" s="12"/>
      <c r="J98" s="47"/>
      <c r="K98" s="47"/>
      <c r="L98" s="12"/>
      <c r="M98" s="58"/>
      <c r="N98" s="58"/>
      <c r="O98" s="58"/>
      <c r="P98" s="47"/>
      <c r="Q98" s="13"/>
    </row>
    <row r="99" spans="2:17" ht="22.5" hidden="1">
      <c r="B99" s="3" t="s">
        <v>53</v>
      </c>
      <c r="C99" s="89">
        <v>1000</v>
      </c>
      <c r="D99" s="47"/>
      <c r="E99" s="47"/>
      <c r="F99" s="53"/>
      <c r="G99" s="47"/>
      <c r="H99" s="47"/>
      <c r="I99" s="14"/>
      <c r="J99" s="47"/>
      <c r="K99" s="47"/>
      <c r="L99" s="14"/>
      <c r="M99" s="53"/>
      <c r="N99" s="53"/>
      <c r="O99" s="53"/>
      <c r="P99" s="47"/>
      <c r="Q99" s="15"/>
    </row>
    <row r="100" spans="2:17" ht="22.5" hidden="1">
      <c r="B100" s="16" t="s">
        <v>6</v>
      </c>
      <c r="C100" s="90">
        <v>1100</v>
      </c>
      <c r="D100" s="52"/>
      <c r="E100" s="52"/>
      <c r="F100" s="52"/>
      <c r="G100" s="52"/>
      <c r="H100" s="52"/>
      <c r="I100" s="2"/>
      <c r="J100" s="52"/>
      <c r="K100" s="52"/>
      <c r="L100" s="14"/>
      <c r="M100" s="52"/>
      <c r="N100" s="52"/>
      <c r="O100" s="52"/>
      <c r="P100" s="52"/>
      <c r="Q100" s="15"/>
    </row>
    <row r="101" spans="2:17" ht="59.25" hidden="1">
      <c r="B101" s="71" t="s">
        <v>24</v>
      </c>
      <c r="C101" s="89">
        <v>1130</v>
      </c>
      <c r="D101" s="53"/>
      <c r="E101" s="53"/>
      <c r="F101" s="53"/>
      <c r="G101" s="53"/>
      <c r="H101" s="53"/>
      <c r="I101" s="1"/>
      <c r="J101" s="53"/>
      <c r="K101" s="53"/>
      <c r="L101" s="14"/>
      <c r="M101" s="53"/>
      <c r="N101" s="53"/>
      <c r="O101" s="53"/>
      <c r="P101" s="53"/>
      <c r="Q101" s="34"/>
    </row>
    <row r="102" spans="2:17" ht="22.5" hidden="1">
      <c r="B102" s="68" t="s">
        <v>46</v>
      </c>
      <c r="C102" s="90">
        <v>1131</v>
      </c>
      <c r="D102" s="52"/>
      <c r="E102" s="52"/>
      <c r="F102" s="53"/>
      <c r="G102" s="52"/>
      <c r="H102" s="53"/>
      <c r="I102" s="14"/>
      <c r="J102" s="52"/>
      <c r="K102" s="52"/>
      <c r="L102" s="14"/>
      <c r="M102" s="53"/>
      <c r="N102" s="53"/>
      <c r="O102" s="53"/>
      <c r="P102" s="53"/>
      <c r="Q102" s="34"/>
    </row>
    <row r="103" spans="2:17" ht="37.5" hidden="1">
      <c r="B103" s="75" t="s">
        <v>51</v>
      </c>
      <c r="C103" s="76">
        <v>1132</v>
      </c>
      <c r="D103" s="52"/>
      <c r="E103" s="52"/>
      <c r="F103" s="53"/>
      <c r="G103" s="52"/>
      <c r="H103" s="53"/>
      <c r="I103" s="14"/>
      <c r="J103" s="52"/>
      <c r="K103" s="52"/>
      <c r="L103" s="14"/>
      <c r="M103" s="53"/>
      <c r="N103" s="53"/>
      <c r="O103" s="53"/>
      <c r="P103" s="53"/>
      <c r="Q103" s="34"/>
    </row>
    <row r="104" spans="2:17" ht="38.25" hidden="1">
      <c r="B104" s="25" t="s">
        <v>45</v>
      </c>
      <c r="C104" s="90">
        <v>1135</v>
      </c>
      <c r="D104" s="52"/>
      <c r="E104" s="52"/>
      <c r="F104" s="53"/>
      <c r="G104" s="52"/>
      <c r="H104" s="53"/>
      <c r="I104" s="14"/>
      <c r="J104" s="52"/>
      <c r="K104" s="52"/>
      <c r="L104" s="14"/>
      <c r="M104" s="53"/>
      <c r="N104" s="53"/>
      <c r="O104" s="53"/>
      <c r="P104" s="53"/>
      <c r="Q104" s="34"/>
    </row>
    <row r="105" spans="2:17" ht="22.5" hidden="1">
      <c r="B105" s="68" t="s">
        <v>47</v>
      </c>
      <c r="C105" s="90">
        <v>1136</v>
      </c>
      <c r="D105" s="52"/>
      <c r="E105" s="52"/>
      <c r="F105" s="53"/>
      <c r="G105" s="52"/>
      <c r="H105" s="53"/>
      <c r="I105" s="14"/>
      <c r="J105" s="52"/>
      <c r="K105" s="52"/>
      <c r="L105" s="14"/>
      <c r="M105" s="53"/>
      <c r="N105" s="53"/>
      <c r="O105" s="53"/>
      <c r="P105" s="53"/>
      <c r="Q105" s="34"/>
    </row>
    <row r="106" spans="2:17" ht="22.5" hidden="1">
      <c r="B106" s="68" t="s">
        <v>48</v>
      </c>
      <c r="C106" s="90">
        <v>1139</v>
      </c>
      <c r="D106" s="52"/>
      <c r="E106" s="52"/>
      <c r="F106" s="53"/>
      <c r="G106" s="52"/>
      <c r="H106" s="53"/>
      <c r="I106" s="14"/>
      <c r="J106" s="52"/>
      <c r="K106" s="52"/>
      <c r="L106" s="14"/>
      <c r="M106" s="53"/>
      <c r="N106" s="53"/>
      <c r="O106" s="53"/>
      <c r="P106" s="53"/>
      <c r="Q106" s="34"/>
    </row>
    <row r="107" spans="2:17" ht="38.25" hidden="1">
      <c r="B107" s="30" t="s">
        <v>27</v>
      </c>
      <c r="C107" s="90">
        <v>1170</v>
      </c>
      <c r="D107" s="53"/>
      <c r="E107" s="53"/>
      <c r="F107" s="53"/>
      <c r="G107" s="53"/>
      <c r="H107" s="63"/>
      <c r="I107" s="14"/>
      <c r="J107" s="53"/>
      <c r="K107" s="53"/>
      <c r="L107" s="14"/>
      <c r="M107" s="53"/>
      <c r="N107" s="53"/>
      <c r="O107" s="53"/>
      <c r="P107" s="53"/>
      <c r="Q107" s="15"/>
    </row>
    <row r="108" spans="2:17" ht="57.75" hidden="1" thickBot="1">
      <c r="B108" s="31" t="s">
        <v>28</v>
      </c>
      <c r="C108" s="93">
        <v>1172</v>
      </c>
      <c r="D108" s="55"/>
      <c r="E108" s="55"/>
      <c r="F108" s="55"/>
      <c r="G108" s="55"/>
      <c r="H108" s="55"/>
      <c r="I108" s="19"/>
      <c r="J108" s="55"/>
      <c r="K108" s="55"/>
      <c r="L108" s="19"/>
      <c r="M108" s="55"/>
      <c r="N108" s="55"/>
      <c r="O108" s="55"/>
      <c r="P108" s="55"/>
      <c r="Q108" s="20"/>
    </row>
    <row r="109" spans="2:17" ht="27" customHeight="1" hidden="1">
      <c r="B109" s="43" t="s">
        <v>43</v>
      </c>
      <c r="C109" s="98"/>
      <c r="D109" s="64"/>
      <c r="E109" s="64"/>
      <c r="F109" s="64"/>
      <c r="G109" s="64"/>
      <c r="H109" s="64"/>
      <c r="I109" s="21"/>
      <c r="J109" s="64"/>
      <c r="K109" s="64"/>
      <c r="L109" s="22"/>
      <c r="M109" s="64"/>
      <c r="N109" s="64"/>
      <c r="O109" s="64"/>
      <c r="P109" s="64"/>
      <c r="Q109" s="23"/>
    </row>
    <row r="110" spans="2:17" ht="24" customHeight="1" hidden="1">
      <c r="B110" s="44" t="s">
        <v>4</v>
      </c>
      <c r="C110" s="89" t="s">
        <v>5</v>
      </c>
      <c r="D110" s="47"/>
      <c r="E110" s="47"/>
      <c r="F110" s="58"/>
      <c r="G110" s="47"/>
      <c r="H110" s="47"/>
      <c r="I110" s="12"/>
      <c r="J110" s="47"/>
      <c r="K110" s="47"/>
      <c r="L110" s="12"/>
      <c r="M110" s="47"/>
      <c r="N110" s="47"/>
      <c r="O110" s="48"/>
      <c r="P110" s="58"/>
      <c r="Q110" s="15"/>
    </row>
    <row r="111" spans="2:17" ht="22.5" hidden="1">
      <c r="B111" s="24" t="s">
        <v>42</v>
      </c>
      <c r="C111" s="89">
        <v>1000</v>
      </c>
      <c r="D111" s="47"/>
      <c r="E111" s="47"/>
      <c r="F111" s="53"/>
      <c r="G111" s="47"/>
      <c r="H111" s="47"/>
      <c r="I111" s="14"/>
      <c r="J111" s="47"/>
      <c r="K111" s="47"/>
      <c r="L111" s="14"/>
      <c r="M111" s="47"/>
      <c r="N111" s="47"/>
      <c r="O111" s="50"/>
      <c r="P111" s="53"/>
      <c r="Q111" s="15"/>
    </row>
    <row r="112" spans="2:17" ht="22.5" hidden="1">
      <c r="B112" s="16" t="s">
        <v>6</v>
      </c>
      <c r="C112" s="89">
        <v>1100</v>
      </c>
      <c r="D112" s="47"/>
      <c r="E112" s="47"/>
      <c r="F112" s="53"/>
      <c r="G112" s="47"/>
      <c r="H112" s="47"/>
      <c r="I112" s="14"/>
      <c r="J112" s="47"/>
      <c r="K112" s="47"/>
      <c r="L112" s="14"/>
      <c r="M112" s="47"/>
      <c r="N112" s="47"/>
      <c r="O112" s="50"/>
      <c r="P112" s="53"/>
      <c r="Q112" s="15"/>
    </row>
    <row r="113" spans="2:17" ht="24.75" customHeight="1" hidden="1">
      <c r="B113" s="69" t="s">
        <v>7</v>
      </c>
      <c r="C113" s="89">
        <v>1110</v>
      </c>
      <c r="D113" s="53"/>
      <c r="E113" s="53"/>
      <c r="F113" s="53"/>
      <c r="G113" s="53"/>
      <c r="H113" s="53"/>
      <c r="I113" s="14"/>
      <c r="J113" s="53"/>
      <c r="K113" s="53"/>
      <c r="L113" s="14"/>
      <c r="M113" s="53"/>
      <c r="N113" s="53"/>
      <c r="O113" s="61"/>
      <c r="P113" s="53"/>
      <c r="Q113" s="15"/>
    </row>
    <row r="114" spans="2:17" ht="22.5" hidden="1">
      <c r="B114" s="18" t="s">
        <v>8</v>
      </c>
      <c r="C114" s="90">
        <v>1111</v>
      </c>
      <c r="D114" s="53"/>
      <c r="E114" s="53"/>
      <c r="F114" s="53"/>
      <c r="G114" s="53"/>
      <c r="H114" s="53"/>
      <c r="I114" s="14"/>
      <c r="J114" s="53"/>
      <c r="K114" s="53"/>
      <c r="L114" s="14"/>
      <c r="M114" s="53"/>
      <c r="N114" s="53"/>
      <c r="O114" s="61"/>
      <c r="P114" s="53"/>
      <c r="Q114" s="15"/>
    </row>
    <row r="115" spans="2:17" ht="24.75" customHeight="1" hidden="1">
      <c r="B115" s="68" t="s">
        <v>9</v>
      </c>
      <c r="C115" s="89">
        <v>1120</v>
      </c>
      <c r="D115" s="53"/>
      <c r="E115" s="53"/>
      <c r="F115" s="53"/>
      <c r="G115" s="53"/>
      <c r="H115" s="53"/>
      <c r="I115" s="14"/>
      <c r="J115" s="53"/>
      <c r="K115" s="53"/>
      <c r="L115" s="14"/>
      <c r="M115" s="53"/>
      <c r="N115" s="53"/>
      <c r="O115" s="61"/>
      <c r="P115" s="53"/>
      <c r="Q115" s="15"/>
    </row>
    <row r="116" spans="2:17" ht="41.25" customHeight="1" hidden="1">
      <c r="B116" s="71" t="s">
        <v>24</v>
      </c>
      <c r="C116" s="89">
        <v>1130</v>
      </c>
      <c r="D116" s="53"/>
      <c r="E116" s="53"/>
      <c r="F116" s="53"/>
      <c r="G116" s="53"/>
      <c r="H116" s="53"/>
      <c r="I116" s="14"/>
      <c r="J116" s="53"/>
      <c r="K116" s="53"/>
      <c r="L116" s="14"/>
      <c r="M116" s="53"/>
      <c r="N116" s="53"/>
      <c r="O116" s="50"/>
      <c r="P116" s="53"/>
      <c r="Q116" s="15"/>
    </row>
    <row r="117" spans="2:17" ht="22.5" hidden="1">
      <c r="B117" s="68" t="s">
        <v>46</v>
      </c>
      <c r="C117" s="90">
        <v>1131</v>
      </c>
      <c r="D117" s="53"/>
      <c r="E117" s="53"/>
      <c r="F117" s="53"/>
      <c r="G117" s="53"/>
      <c r="H117" s="53"/>
      <c r="I117" s="14"/>
      <c r="J117" s="53"/>
      <c r="K117" s="53"/>
      <c r="L117" s="14"/>
      <c r="M117" s="53"/>
      <c r="N117" s="53"/>
      <c r="O117" s="50"/>
      <c r="P117" s="53"/>
      <c r="Q117" s="15"/>
    </row>
    <row r="118" spans="2:17" ht="22.5" hidden="1">
      <c r="B118" s="25" t="s">
        <v>44</v>
      </c>
      <c r="C118" s="90">
        <v>1134</v>
      </c>
      <c r="D118" s="53"/>
      <c r="E118" s="53"/>
      <c r="F118" s="53"/>
      <c r="G118" s="53"/>
      <c r="H118" s="53"/>
      <c r="I118" s="14"/>
      <c r="J118" s="53"/>
      <c r="K118" s="53"/>
      <c r="L118" s="14"/>
      <c r="M118" s="53"/>
      <c r="N118" s="53"/>
      <c r="O118" s="50"/>
      <c r="P118" s="53"/>
      <c r="Q118" s="34"/>
    </row>
    <row r="119" spans="2:17" ht="22.5" hidden="1">
      <c r="B119" s="68" t="s">
        <v>49</v>
      </c>
      <c r="C119" s="90">
        <v>1137</v>
      </c>
      <c r="D119" s="53"/>
      <c r="E119" s="53"/>
      <c r="F119" s="53"/>
      <c r="G119" s="53"/>
      <c r="H119" s="53"/>
      <c r="I119" s="14"/>
      <c r="J119" s="53"/>
      <c r="K119" s="53"/>
      <c r="L119" s="14"/>
      <c r="M119" s="53"/>
      <c r="N119" s="53"/>
      <c r="O119" s="61"/>
      <c r="P119" s="53"/>
      <c r="Q119" s="34"/>
    </row>
    <row r="120" spans="2:17" ht="22.5" hidden="1">
      <c r="B120" s="68" t="s">
        <v>50</v>
      </c>
      <c r="C120" s="90">
        <v>1138</v>
      </c>
      <c r="D120" s="53"/>
      <c r="E120" s="53"/>
      <c r="F120" s="53"/>
      <c r="G120" s="53"/>
      <c r="H120" s="53"/>
      <c r="I120" s="14"/>
      <c r="J120" s="53"/>
      <c r="K120" s="53"/>
      <c r="L120" s="14"/>
      <c r="M120" s="53"/>
      <c r="N120" s="53"/>
      <c r="O120" s="61"/>
      <c r="P120" s="53"/>
      <c r="Q120" s="34"/>
    </row>
    <row r="121" spans="2:17" ht="22.5" hidden="1">
      <c r="B121" s="73" t="s">
        <v>13</v>
      </c>
      <c r="C121" s="94">
        <v>1139</v>
      </c>
      <c r="D121" s="59"/>
      <c r="E121" s="59"/>
      <c r="F121" s="59"/>
      <c r="G121" s="59"/>
      <c r="H121" s="59"/>
      <c r="I121" s="33"/>
      <c r="J121" s="59"/>
      <c r="K121" s="59"/>
      <c r="L121" s="33"/>
      <c r="M121" s="59"/>
      <c r="N121" s="59"/>
      <c r="O121" s="77"/>
      <c r="P121" s="59"/>
      <c r="Q121" s="15"/>
    </row>
    <row r="122" spans="2:17" ht="22.5" hidden="1">
      <c r="B122" s="74" t="s">
        <v>14</v>
      </c>
      <c r="C122" s="90">
        <v>1140</v>
      </c>
      <c r="D122" s="53"/>
      <c r="E122" s="53"/>
      <c r="F122" s="53"/>
      <c r="G122" s="53"/>
      <c r="H122" s="53"/>
      <c r="I122" s="14"/>
      <c r="J122" s="53"/>
      <c r="K122" s="53"/>
      <c r="L122" s="14"/>
      <c r="M122" s="53"/>
      <c r="N122" s="53"/>
      <c r="O122" s="61"/>
      <c r="P122" s="53"/>
      <c r="Q122" s="34"/>
    </row>
    <row r="123" spans="2:17" ht="24" customHeight="1" hidden="1">
      <c r="B123" s="68" t="s">
        <v>15</v>
      </c>
      <c r="C123" s="89">
        <v>1160</v>
      </c>
      <c r="D123" s="53"/>
      <c r="E123" s="53"/>
      <c r="F123" s="53"/>
      <c r="G123" s="53"/>
      <c r="H123" s="53"/>
      <c r="I123" s="14"/>
      <c r="J123" s="53"/>
      <c r="K123" s="53"/>
      <c r="L123" s="14"/>
      <c r="M123" s="53"/>
      <c r="N123" s="53"/>
      <c r="O123" s="61"/>
      <c r="P123" s="53"/>
      <c r="Q123" s="15"/>
    </row>
    <row r="124" spans="2:17" ht="22.5" hidden="1">
      <c r="B124" s="18" t="s">
        <v>16</v>
      </c>
      <c r="C124" s="90">
        <v>1162</v>
      </c>
      <c r="D124" s="53">
        <f>E124+F124</f>
        <v>1</v>
      </c>
      <c r="E124" s="53">
        <v>1</v>
      </c>
      <c r="F124" s="53"/>
      <c r="G124" s="53">
        <f aca="true" t="shared" si="22" ref="G124:H127">J124+M124</f>
        <v>3.8</v>
      </c>
      <c r="H124" s="53">
        <f t="shared" si="22"/>
        <v>3</v>
      </c>
      <c r="I124" s="14">
        <f>H124*100/G124</f>
        <v>78.94736842105263</v>
      </c>
      <c r="J124" s="53">
        <v>3.8</v>
      </c>
      <c r="K124" s="53">
        <v>3</v>
      </c>
      <c r="L124" s="14">
        <f>K124*100/J124</f>
        <v>78.94736842105263</v>
      </c>
      <c r="M124" s="53"/>
      <c r="N124" s="53"/>
      <c r="O124" s="61" t="e">
        <f>N124*100/M124</f>
        <v>#DIV/0!</v>
      </c>
      <c r="P124" s="53">
        <f aca="true" t="shared" si="23" ref="P124:P131">H124-D124</f>
        <v>2</v>
      </c>
      <c r="Q124" s="15">
        <f aca="true" t="shared" si="24" ref="Q124:Q131">H124*100/D124</f>
        <v>300</v>
      </c>
    </row>
    <row r="125" spans="2:17" ht="22.5" hidden="1">
      <c r="B125" s="18" t="s">
        <v>17</v>
      </c>
      <c r="C125" s="90">
        <v>1163</v>
      </c>
      <c r="D125" s="53">
        <f>E125+F125</f>
        <v>2.5</v>
      </c>
      <c r="E125" s="53">
        <v>2.5</v>
      </c>
      <c r="F125" s="53"/>
      <c r="G125" s="53">
        <f t="shared" si="22"/>
        <v>3.9</v>
      </c>
      <c r="H125" s="53">
        <f t="shared" si="22"/>
        <v>3.7</v>
      </c>
      <c r="I125" s="14">
        <f>H125*100/G125</f>
        <v>94.87179487179488</v>
      </c>
      <c r="J125" s="53">
        <v>3.9</v>
      </c>
      <c r="K125" s="53">
        <v>3.7</v>
      </c>
      <c r="L125" s="14">
        <f>K125*100/J125</f>
        <v>94.87179487179488</v>
      </c>
      <c r="M125" s="53"/>
      <c r="N125" s="53"/>
      <c r="O125" s="61" t="e">
        <f>N125*100/M125</f>
        <v>#DIV/0!</v>
      </c>
      <c r="P125" s="53">
        <f t="shared" si="23"/>
        <v>1.2000000000000002</v>
      </c>
      <c r="Q125" s="15">
        <f t="shared" si="24"/>
        <v>148</v>
      </c>
    </row>
    <row r="126" spans="2:17" ht="22.5" hidden="1">
      <c r="B126" s="18" t="s">
        <v>18</v>
      </c>
      <c r="C126" s="90">
        <v>1164</v>
      </c>
      <c r="D126" s="53">
        <f>E126+F126</f>
        <v>2.4</v>
      </c>
      <c r="E126" s="53">
        <v>2.4</v>
      </c>
      <c r="F126" s="53"/>
      <c r="G126" s="53">
        <f t="shared" si="22"/>
        <v>10.7</v>
      </c>
      <c r="H126" s="53">
        <f t="shared" si="22"/>
        <v>8.9</v>
      </c>
      <c r="I126" s="14">
        <f>H126*100/G126</f>
        <v>83.17757009345794</v>
      </c>
      <c r="J126" s="53">
        <v>10.7</v>
      </c>
      <c r="K126" s="53">
        <v>8.9</v>
      </c>
      <c r="L126" s="14">
        <f>K126*100/J126</f>
        <v>83.17757009345794</v>
      </c>
      <c r="M126" s="53"/>
      <c r="N126" s="53"/>
      <c r="O126" s="61" t="e">
        <f>N126*100/M126</f>
        <v>#DIV/0!</v>
      </c>
      <c r="P126" s="53">
        <f t="shared" si="23"/>
        <v>6.5</v>
      </c>
      <c r="Q126" s="15">
        <f t="shared" si="24"/>
        <v>370.83333333333337</v>
      </c>
    </row>
    <row r="127" spans="2:17" ht="22.5" hidden="1">
      <c r="B127" s="18" t="s">
        <v>19</v>
      </c>
      <c r="C127" s="90">
        <v>1165</v>
      </c>
      <c r="D127" s="53">
        <f>E127+F127</f>
        <v>0</v>
      </c>
      <c r="E127" s="53">
        <v>0</v>
      </c>
      <c r="F127" s="53"/>
      <c r="G127" s="53">
        <f t="shared" si="22"/>
        <v>1</v>
      </c>
      <c r="H127" s="53">
        <f t="shared" si="22"/>
        <v>0.9</v>
      </c>
      <c r="I127" s="14"/>
      <c r="J127" s="53">
        <v>1</v>
      </c>
      <c r="K127" s="53">
        <v>0.9</v>
      </c>
      <c r="L127" s="14">
        <f>K127*100/J127</f>
        <v>90</v>
      </c>
      <c r="M127" s="53"/>
      <c r="N127" s="53"/>
      <c r="O127" s="61" t="e">
        <f>N127*100/M127</f>
        <v>#DIV/0!</v>
      </c>
      <c r="P127" s="53">
        <f t="shared" si="23"/>
        <v>0.9</v>
      </c>
      <c r="Q127" s="34" t="e">
        <f t="shared" si="24"/>
        <v>#DIV/0!</v>
      </c>
    </row>
    <row r="128" spans="2:17" ht="22.5" hidden="1">
      <c r="B128" s="17" t="s">
        <v>26</v>
      </c>
      <c r="C128" s="90">
        <v>1340</v>
      </c>
      <c r="D128" s="53">
        <f>D129</f>
        <v>0</v>
      </c>
      <c r="E128" s="53"/>
      <c r="F128" s="53"/>
      <c r="G128" s="53">
        <f>G129</f>
        <v>0</v>
      </c>
      <c r="H128" s="53">
        <f>H129</f>
        <v>0</v>
      </c>
      <c r="I128" s="14"/>
      <c r="J128" s="53"/>
      <c r="K128" s="53"/>
      <c r="L128" s="14"/>
      <c r="M128" s="53"/>
      <c r="N128" s="53"/>
      <c r="O128" s="53"/>
      <c r="P128" s="53">
        <f t="shared" si="23"/>
        <v>0</v>
      </c>
      <c r="Q128" s="34" t="e">
        <f t="shared" si="24"/>
        <v>#DIV/0!</v>
      </c>
    </row>
    <row r="129" spans="2:17" ht="22.5" hidden="1">
      <c r="B129" s="18" t="s">
        <v>21</v>
      </c>
      <c r="C129" s="90">
        <v>1343</v>
      </c>
      <c r="D129" s="53">
        <f>E129+F129</f>
        <v>0</v>
      </c>
      <c r="E129" s="53"/>
      <c r="F129" s="53"/>
      <c r="G129" s="53">
        <f>J129+M129</f>
        <v>0</v>
      </c>
      <c r="H129" s="53">
        <f>K129+N129</f>
        <v>0</v>
      </c>
      <c r="I129" s="14"/>
      <c r="J129" s="53"/>
      <c r="K129" s="53"/>
      <c r="L129" s="14"/>
      <c r="M129" s="53"/>
      <c r="N129" s="53"/>
      <c r="O129" s="53"/>
      <c r="P129" s="53">
        <f t="shared" si="23"/>
        <v>0</v>
      </c>
      <c r="Q129" s="34" t="e">
        <f t="shared" si="24"/>
        <v>#DIV/0!</v>
      </c>
    </row>
    <row r="130" spans="2:17" ht="22.5" hidden="1">
      <c r="B130" s="18" t="s">
        <v>22</v>
      </c>
      <c r="C130" s="89">
        <v>2000</v>
      </c>
      <c r="D130" s="53">
        <f>D131</f>
        <v>0</v>
      </c>
      <c r="E130" s="53">
        <f>E131</f>
        <v>0</v>
      </c>
      <c r="F130" s="53"/>
      <c r="G130" s="53">
        <f>G131</f>
        <v>0</v>
      </c>
      <c r="H130" s="53">
        <f>H131</f>
        <v>0</v>
      </c>
      <c r="I130" s="14"/>
      <c r="J130" s="53">
        <f>J131</f>
        <v>0</v>
      </c>
      <c r="K130" s="53">
        <f>K131</f>
        <v>0</v>
      </c>
      <c r="L130" s="14"/>
      <c r="M130" s="53"/>
      <c r="N130" s="53"/>
      <c r="O130" s="53"/>
      <c r="P130" s="53">
        <f t="shared" si="23"/>
        <v>0</v>
      </c>
      <c r="Q130" s="34" t="e">
        <f t="shared" si="24"/>
        <v>#DIV/0!</v>
      </c>
    </row>
    <row r="131" spans="2:17" ht="23.25" hidden="1" thickBot="1">
      <c r="B131" s="26" t="s">
        <v>23</v>
      </c>
      <c r="C131" s="93">
        <v>2110</v>
      </c>
      <c r="D131" s="55">
        <f>E131+F131</f>
        <v>0</v>
      </c>
      <c r="E131" s="55"/>
      <c r="F131" s="55"/>
      <c r="G131" s="55">
        <f>J131+M131</f>
        <v>0</v>
      </c>
      <c r="H131" s="55">
        <f>K131+N131</f>
        <v>0</v>
      </c>
      <c r="I131" s="19"/>
      <c r="J131" s="55"/>
      <c r="K131" s="55"/>
      <c r="L131" s="19"/>
      <c r="M131" s="55"/>
      <c r="N131" s="55"/>
      <c r="O131" s="55"/>
      <c r="P131" s="55">
        <f t="shared" si="23"/>
        <v>0</v>
      </c>
      <c r="Q131" s="34" t="e">
        <f t="shared" si="24"/>
        <v>#DIV/0!</v>
      </c>
    </row>
    <row r="132" spans="2:17" s="46" customFormat="1" ht="33.75" customHeight="1" thickBot="1">
      <c r="B132" s="45" t="s">
        <v>37</v>
      </c>
      <c r="C132" s="99"/>
      <c r="D132" s="65">
        <f>D7+D19+D36+D66</f>
        <v>5831.2</v>
      </c>
      <c r="E132" s="65">
        <f>E7+E19+E36+E66</f>
        <v>5725.099999999999</v>
      </c>
      <c r="F132" s="65">
        <f>F7+F19+F36+F66</f>
        <v>106.1</v>
      </c>
      <c r="G132" s="65">
        <f>G7+G19+G36+G66</f>
        <v>6989.7</v>
      </c>
      <c r="H132" s="65">
        <f>H7+H19+H36+H66</f>
        <v>6814.299999999999</v>
      </c>
      <c r="I132" s="123">
        <f>H132*100/G132</f>
        <v>97.4905933015723</v>
      </c>
      <c r="J132" s="65">
        <f>J7+J19+J36+J66</f>
        <v>6465.5</v>
      </c>
      <c r="K132" s="65">
        <f>K7+K19+K36+K66</f>
        <v>6318.4</v>
      </c>
      <c r="L132" s="124">
        <f>K132*100/J132</f>
        <v>97.72484726625937</v>
      </c>
      <c r="M132" s="65">
        <f>M7+M19+M36+M66</f>
        <v>524.2</v>
      </c>
      <c r="N132" s="65">
        <f>N7+N19+N36+N66</f>
        <v>495.9</v>
      </c>
      <c r="O132" s="66"/>
      <c r="P132" s="65">
        <f>P7+P19+P36+P66</f>
        <v>983.0999999999997</v>
      </c>
      <c r="Q132" s="14"/>
    </row>
    <row r="133" ht="32.25" customHeight="1">
      <c r="B133" s="41" t="s">
        <v>74</v>
      </c>
    </row>
    <row r="134" spans="2:17" ht="21" thickBot="1">
      <c r="B134" s="44" t="s">
        <v>4</v>
      </c>
      <c r="C134" s="113"/>
      <c r="D134" s="112"/>
      <c r="E134" s="112"/>
      <c r="F134" s="112"/>
      <c r="G134" s="115">
        <f aca="true" t="shared" si="25" ref="G134:H136">J134+M134</f>
        <v>960</v>
      </c>
      <c r="H134" s="112">
        <f t="shared" si="25"/>
        <v>439.3</v>
      </c>
      <c r="I134" s="19">
        <f>H134*100/G134</f>
        <v>45.760416666666664</v>
      </c>
      <c r="J134" s="112"/>
      <c r="K134" s="112"/>
      <c r="L134" s="114"/>
      <c r="M134" s="1">
        <f>M135</f>
        <v>960</v>
      </c>
      <c r="N134" s="113">
        <f>N135</f>
        <v>439.3</v>
      </c>
      <c r="O134" s="19">
        <f>N134*100/M134</f>
        <v>45.760416666666664</v>
      </c>
      <c r="P134" s="112">
        <f>H134-D134</f>
        <v>439.3</v>
      </c>
      <c r="Q134" s="112"/>
    </row>
    <row r="135" spans="2:17" ht="19.5" thickBot="1">
      <c r="B135" s="3" t="s">
        <v>22</v>
      </c>
      <c r="C135" s="113">
        <v>3000</v>
      </c>
      <c r="D135" s="112"/>
      <c r="E135" s="112"/>
      <c r="F135" s="112"/>
      <c r="G135" s="115">
        <f t="shared" si="25"/>
        <v>960</v>
      </c>
      <c r="H135" s="112">
        <f t="shared" si="25"/>
        <v>439.3</v>
      </c>
      <c r="I135" s="19">
        <f>H135*100/G135</f>
        <v>45.760416666666664</v>
      </c>
      <c r="J135" s="112"/>
      <c r="K135" s="112"/>
      <c r="L135" s="114"/>
      <c r="M135" s="1">
        <f>M136</f>
        <v>960</v>
      </c>
      <c r="N135" s="113">
        <f>N136</f>
        <v>439.3</v>
      </c>
      <c r="O135" s="19">
        <f>N135*100/M135</f>
        <v>45.760416666666664</v>
      </c>
      <c r="P135" s="112">
        <f>H135-D135</f>
        <v>439.3</v>
      </c>
      <c r="Q135" s="112"/>
    </row>
    <row r="136" spans="2:17" ht="38.25" thickBot="1">
      <c r="B136" s="103" t="s">
        <v>79</v>
      </c>
      <c r="C136" s="113">
        <v>3122</v>
      </c>
      <c r="D136" s="112"/>
      <c r="E136" s="112"/>
      <c r="F136" s="112"/>
      <c r="G136" s="115">
        <f t="shared" si="25"/>
        <v>960</v>
      </c>
      <c r="H136" s="112">
        <f t="shared" si="25"/>
        <v>439.3</v>
      </c>
      <c r="I136" s="19">
        <f>H136*100/G136</f>
        <v>45.760416666666664</v>
      </c>
      <c r="J136" s="112"/>
      <c r="K136" s="112"/>
      <c r="L136" s="114"/>
      <c r="M136" s="1">
        <v>960</v>
      </c>
      <c r="N136" s="113">
        <v>439.3</v>
      </c>
      <c r="O136" s="19">
        <f>N136*100/M136</f>
        <v>45.760416666666664</v>
      </c>
      <c r="P136" s="112">
        <f>H136-D136</f>
        <v>439.3</v>
      </c>
      <c r="Q136" s="112"/>
    </row>
    <row r="137" spans="2:17" ht="42" customHeight="1" thickBot="1">
      <c r="B137" s="122" t="s">
        <v>78</v>
      </c>
      <c r="C137" s="113"/>
      <c r="D137" s="112"/>
      <c r="E137" s="112"/>
      <c r="F137" s="112"/>
      <c r="G137" s="112"/>
      <c r="H137" s="112"/>
      <c r="I137" s="112"/>
      <c r="J137" s="112"/>
      <c r="K137" s="112"/>
      <c r="L137" s="114"/>
      <c r="M137" s="119">
        <f>M19+M36+M66+M134</f>
        <v>1484.2</v>
      </c>
      <c r="N137" s="119">
        <f>N19+N36+N66+N134</f>
        <v>935.2</v>
      </c>
      <c r="O137" s="120">
        <f>N137*100/M137</f>
        <v>63.01037596011319</v>
      </c>
      <c r="P137" s="119"/>
      <c r="Q137" s="112"/>
    </row>
    <row r="141" spans="3:12" s="125" customFormat="1" ht="19.5" customHeight="1">
      <c r="C141" s="127"/>
      <c r="K141" s="127"/>
      <c r="L141" s="126"/>
    </row>
  </sheetData>
  <mergeCells count="7">
    <mergeCell ref="B58:Q58"/>
    <mergeCell ref="B1:Q1"/>
    <mergeCell ref="P4:Q4"/>
    <mergeCell ref="D4:F4"/>
    <mergeCell ref="G4:I4"/>
    <mergeCell ref="J4:L4"/>
    <mergeCell ref="M4:O4"/>
  </mergeCells>
  <printOptions/>
  <pageMargins left="0.3937007874015748" right="0.1968503937007874" top="0.2362204724409449" bottom="0.15748031496062992" header="0.5118110236220472" footer="0.5118110236220472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anka</dc:creator>
  <cp:keywords/>
  <dc:description/>
  <cp:lastModifiedBy>User]</cp:lastModifiedBy>
  <cp:lastPrinted>2015-03-23T08:39:10Z</cp:lastPrinted>
  <dcterms:created xsi:type="dcterms:W3CDTF">2006-05-05T12:42:03Z</dcterms:created>
  <dcterms:modified xsi:type="dcterms:W3CDTF">2015-03-23T08:39:21Z</dcterms:modified>
  <cp:category/>
  <cp:version/>
  <cp:contentType/>
  <cp:contentStatus/>
</cp:coreProperties>
</file>